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Excel\Archivos para WEB\Año 2016\Dic 2016\"/>
    </mc:Choice>
  </mc:AlternateContent>
  <bookViews>
    <workbookView xWindow="360" yWindow="435" windowWidth="11355" windowHeight="5520"/>
  </bookViews>
  <sheets>
    <sheet name="Servicios deuda Dic LAF" sheetId="4" r:id="rId1"/>
  </sheets>
  <definedNames>
    <definedName name="_xlnm.Print_Area" localSheetId="0">'Servicios deuda Dic LAF'!$B$2:$I$144</definedName>
  </definedNames>
  <calcPr calcId="152511"/>
</workbook>
</file>

<file path=xl/calcChain.xml><?xml version="1.0" encoding="utf-8"?>
<calcChain xmlns="http://schemas.openxmlformats.org/spreadsheetml/2006/main">
  <c r="H21" i="4" l="1"/>
  <c r="H67" i="4"/>
  <c r="H56" i="4"/>
  <c r="H52" i="4" s="1"/>
  <c r="H16" i="4"/>
  <c r="I94" i="4" l="1"/>
  <c r="I31" i="4"/>
  <c r="G31" i="4" l="1"/>
  <c r="F103" i="4" l="1"/>
  <c r="F94" i="4"/>
  <c r="F99" i="4" l="1"/>
  <c r="G16" i="4" l="1"/>
  <c r="G11" i="4"/>
  <c r="F76" i="4" l="1"/>
  <c r="G20" i="4" l="1"/>
  <c r="G19" i="4" s="1"/>
  <c r="F19" i="4" l="1"/>
  <c r="G103" i="4" l="1"/>
  <c r="G21" i="4" l="1"/>
  <c r="G10" i="4" s="1"/>
  <c r="F16" i="4"/>
  <c r="F21" i="4"/>
  <c r="G106" i="4" l="1"/>
  <c r="H44" i="4" l="1"/>
  <c r="I44" i="4"/>
  <c r="I56" i="4"/>
  <c r="I52" i="4" s="1"/>
  <c r="I21" i="4" l="1"/>
  <c r="I76" i="4" l="1"/>
  <c r="G44" i="4" l="1"/>
  <c r="G56" i="4"/>
  <c r="G52" i="4" s="1"/>
  <c r="G62" i="4"/>
  <c r="G67" i="4"/>
  <c r="G94" i="4"/>
  <c r="G99" i="4"/>
  <c r="G61" i="4" l="1"/>
  <c r="F125" i="4"/>
  <c r="G81" i="4"/>
  <c r="G76" i="4" s="1"/>
  <c r="F67" i="4"/>
  <c r="F44" i="4"/>
  <c r="F56" i="4"/>
  <c r="F52" i="4" s="1"/>
  <c r="F62" i="4"/>
  <c r="G75" i="4" l="1"/>
  <c r="G73" i="4" l="1"/>
  <c r="F31" i="4" l="1"/>
  <c r="F61" i="4" l="1"/>
  <c r="F75" i="4" l="1"/>
  <c r="F106" i="4" l="1"/>
  <c r="F73" i="4" s="1"/>
  <c r="F11" i="4" l="1"/>
  <c r="F10" i="4" s="1"/>
  <c r="F131" i="4" l="1"/>
  <c r="G125" i="4" l="1"/>
  <c r="G131" i="4" l="1"/>
  <c r="H103" i="4" l="1"/>
  <c r="K14" i="4" l="1"/>
  <c r="I11" i="4"/>
  <c r="I103" i="4"/>
  <c r="H11" i="4" l="1"/>
  <c r="H99" i="4" l="1"/>
  <c r="I99" i="4" l="1"/>
  <c r="I75" i="4" s="1"/>
  <c r="H76" i="4" l="1"/>
  <c r="I16" i="4"/>
  <c r="I10" i="4" s="1"/>
  <c r="H10" i="4" l="1"/>
  <c r="I67" i="4" l="1"/>
  <c r="I62" i="4"/>
  <c r="I61" i="4" l="1"/>
  <c r="H62" i="4"/>
  <c r="H61" i="4" s="1"/>
  <c r="H106" i="4" l="1"/>
  <c r="I106" i="4" l="1"/>
  <c r="I73" i="4" s="1"/>
  <c r="I125" i="4" l="1"/>
  <c r="H125" i="4" l="1"/>
  <c r="H94" i="4" l="1"/>
  <c r="H75" i="4" s="1"/>
  <c r="H73" i="4" s="1"/>
  <c r="H31" i="4" l="1"/>
  <c r="H131" i="4" l="1"/>
  <c r="I131" i="4"/>
</calcChain>
</file>

<file path=xl/sharedStrings.xml><?xml version="1.0" encoding="utf-8"?>
<sst xmlns="http://schemas.openxmlformats.org/spreadsheetml/2006/main" count="214" uniqueCount="140">
  <si>
    <t>PROVINCIA DE BUENOS AIRES</t>
  </si>
  <si>
    <t>en miles de pesos corrientes</t>
  </si>
  <si>
    <t>PRESTAMISTAS</t>
  </si>
  <si>
    <t>MONEDA</t>
  </si>
  <si>
    <t>AMORTIZACIÓN</t>
  </si>
  <si>
    <t>GOBIERNO NACIONAL</t>
  </si>
  <si>
    <t>Tesoro Nacional</t>
  </si>
  <si>
    <t>Ministerio del Interior-FTSP-</t>
  </si>
  <si>
    <t>Fondo Fiduciario para el Desarrollo Provincial</t>
  </si>
  <si>
    <t>Financiamiento con Organismos Internacionales de Crédito</t>
  </si>
  <si>
    <t>BID</t>
  </si>
  <si>
    <t>BIRF</t>
  </si>
  <si>
    <t>Financiamiento por Convenios Bilaterales Internacionales</t>
  </si>
  <si>
    <t>Crédito Italiano</t>
  </si>
  <si>
    <t>Liras</t>
  </si>
  <si>
    <t>Instituto del Crédito Oficial (España)</t>
  </si>
  <si>
    <t>UNIREC-JIBC  AR1/ P1</t>
  </si>
  <si>
    <t>PSF JEXIM</t>
  </si>
  <si>
    <t xml:space="preserve">Otros </t>
  </si>
  <si>
    <t>ENTIDADES BANCARIAS Y FINANCIERAS</t>
  </si>
  <si>
    <t>Entidades bancarias y financieras</t>
  </si>
  <si>
    <t>regidas por el B.C.R.A.</t>
  </si>
  <si>
    <t>Entidades Bancarias y Financieras</t>
  </si>
  <si>
    <t>no regidas por el B.C.R.A.</t>
  </si>
  <si>
    <t>BAESPA</t>
  </si>
  <si>
    <t xml:space="preserve">Credit Lyonnais </t>
  </si>
  <si>
    <t>PRESTAMOS DIRECTOS CON ORGANISMOS INTERNACIONALES</t>
  </si>
  <si>
    <t>OTROS</t>
  </si>
  <si>
    <t>TITULOS PUBLICOS PROVINCIALES</t>
  </si>
  <si>
    <t>TITULOS PUBLICOS LOCALES</t>
  </si>
  <si>
    <t>Bonos colocación voluntario</t>
  </si>
  <si>
    <t>Bonos colocación No voluntario</t>
  </si>
  <si>
    <t>Tenencias no ingresadas al canje</t>
  </si>
  <si>
    <t>GARANTIAS Y/O AVALES</t>
  </si>
  <si>
    <t>MONTO</t>
  </si>
  <si>
    <t>B-0013-05-A</t>
  </si>
  <si>
    <t xml:space="preserve">B-0001a-00 </t>
  </si>
  <si>
    <t xml:space="preserve">Tipos de Cambio </t>
  </si>
  <si>
    <t>Pesificación</t>
  </si>
  <si>
    <t>B-0017-08-A</t>
  </si>
  <si>
    <t>B-0018-08-A</t>
  </si>
  <si>
    <t>B-0023-08-A</t>
  </si>
  <si>
    <t>B-0025-08-A</t>
  </si>
  <si>
    <t xml:space="preserve">TITULOS PUBLICOS INTERNACIONALES </t>
  </si>
  <si>
    <t>Otros Bonos</t>
  </si>
  <si>
    <t xml:space="preserve">Préstamo FFDP_2010 </t>
  </si>
  <si>
    <t>Certificados Crédito Fiscal -Ley 10.448 (Crédito fiscal DGCE)-</t>
  </si>
  <si>
    <t>Fideicomiso</t>
  </si>
  <si>
    <t>Fideicomiso VIVIENDA</t>
  </si>
  <si>
    <t>Bono Bullet U$S475M -Vto. 2018-</t>
  </si>
  <si>
    <t>Bono U$S400M -Vto. 2028-</t>
  </si>
  <si>
    <t>Bono Bullet U$S750M- Vto. 2021-</t>
  </si>
  <si>
    <t>Préstamo FFDP_2011</t>
  </si>
  <si>
    <t>CER</t>
  </si>
  <si>
    <t>BID y BIRF</t>
  </si>
  <si>
    <t>Stock de deuda</t>
  </si>
  <si>
    <t>INTERÉS</t>
  </si>
  <si>
    <t xml:space="preserve">TOTAL </t>
  </si>
  <si>
    <t>Stock de deuda y servicios de la Administración Pública Provincial No Financiera</t>
  </si>
  <si>
    <t>USD</t>
  </si>
  <si>
    <t>Bono USD400M al 9,625% Vto. 2028-</t>
  </si>
  <si>
    <t>Bono USD475M al 9,375% Vto. 2018-</t>
  </si>
  <si>
    <t>Bono USD750M al 10,875% Vto. 2021-</t>
  </si>
  <si>
    <t>Bonos PyMES - Ley N° 12421</t>
  </si>
  <si>
    <t>Régimen de Consolidación de la PBA Ley N° 12836 -pago en efectivo-+EMISION</t>
  </si>
  <si>
    <t>Régimen de Consolidación de la PBA Ley N° 11192 -pago en efectivo-</t>
  </si>
  <si>
    <t xml:space="preserve">Bonos de la Provincia de Buenos Aires - Ley N°14.062 - Art 45° </t>
  </si>
  <si>
    <t>Bono PAR Largo en USD</t>
  </si>
  <si>
    <t>Bono PAR Largo en Euro</t>
  </si>
  <si>
    <t>Bono PAR Mediano en USD</t>
  </si>
  <si>
    <t>Bono PAR Mediano en Euro</t>
  </si>
  <si>
    <t>Bono Descuento en USD</t>
  </si>
  <si>
    <t>Bono Descuento en Euro</t>
  </si>
  <si>
    <t>Bono Ley Nº14.315 -Serie B</t>
  </si>
  <si>
    <t>Bono Adecuación Salarial Vialidad (Ley 10328)</t>
  </si>
  <si>
    <t>Letras Previsionales (Ley N°12150)</t>
  </si>
  <si>
    <t xml:space="preserve">Convenio Reestructuración de Deudas con Gobierno Nacional </t>
  </si>
  <si>
    <t>USO DEL CREDITO acumulado</t>
  </si>
  <si>
    <t>FONPLATA</t>
  </si>
  <si>
    <t>Bono Ley Nº14.315 -Serie C</t>
  </si>
  <si>
    <t>Préstamo Inundaciones $1973 millones</t>
  </si>
  <si>
    <t>Bonos de Cancelación de Deudas PBA -Venc  2016 - Serie A</t>
  </si>
  <si>
    <t>Bonos de Cancelación de Deudas PBA -Venc  2016 - Serie B</t>
  </si>
  <si>
    <t xml:space="preserve">Bono Ley Nº14.315 -Serie D </t>
  </si>
  <si>
    <t>B0016-08-A</t>
  </si>
  <si>
    <t>B0029-09-A</t>
  </si>
  <si>
    <t>B0028-08-A</t>
  </si>
  <si>
    <t>Bonos de Consolidación de la PBA Ley N° 12836- Consolidación</t>
  </si>
  <si>
    <t>Bono Ley Nº14.315 -Serie E</t>
  </si>
  <si>
    <t xml:space="preserve">Bonos de la Provincia de Buenos Aires con vencimiento en 2016 </t>
  </si>
  <si>
    <t>Intereses por Sistema de Fondo Unificado</t>
  </si>
  <si>
    <t>Asistencia Finaciera 2015</t>
  </si>
  <si>
    <t>Bonos de Cancelación de Deudas PBA - Fecha de emisión 5 de febrero de 2016</t>
  </si>
  <si>
    <t xml:space="preserve">Bono USD899M al 9,95% Vto. 2021- </t>
  </si>
  <si>
    <t xml:space="preserve">Letras de Tesoro </t>
  </si>
  <si>
    <t xml:space="preserve">Otros Fondos Fiduciarios/FFFIR </t>
  </si>
  <si>
    <t>ARS</t>
  </si>
  <si>
    <t>EUR</t>
  </si>
  <si>
    <t>EUR, USD, CHF</t>
  </si>
  <si>
    <t>ARS+CER</t>
  </si>
  <si>
    <t>JPY</t>
  </si>
  <si>
    <t>ARS/USD</t>
  </si>
  <si>
    <t>ARS/JPY</t>
  </si>
  <si>
    <t>ARS/EUR</t>
  </si>
  <si>
    <t>ARS/CHF</t>
  </si>
  <si>
    <t>ARS/Liras</t>
  </si>
  <si>
    <t>BID 545 - AGOSBA</t>
  </si>
  <si>
    <t>BID 857 - SPAR</t>
  </si>
  <si>
    <t>BID 940 - PROMEBA</t>
  </si>
  <si>
    <t>BID 1134 - PROMEBA</t>
  </si>
  <si>
    <t>BID 1059 - Matanza Riachuelo</t>
  </si>
  <si>
    <t>BID 962 - Puerto Quequén</t>
  </si>
  <si>
    <t>BID 1855 - Programa Gestion Municipal</t>
  </si>
  <si>
    <t>BID 1895 - PROAS</t>
  </si>
  <si>
    <t xml:space="preserve">BIRF 7385 - Proyecto de Servicios Básicos Municipales </t>
  </si>
  <si>
    <t>BID 2573 - PROSAP</t>
  </si>
  <si>
    <t>BID 979 - PAREFF</t>
  </si>
  <si>
    <t>BID 2210 - Seguridad Ciudadana</t>
  </si>
  <si>
    <t>BID 1700 - PAISS</t>
  </si>
  <si>
    <t>BID 3256 - Rio Reconquista II</t>
  </si>
  <si>
    <t>BIRF 7268 - APL1</t>
  </si>
  <si>
    <t>BIRF 7472 - APL 2</t>
  </si>
  <si>
    <t>BIRF 7947- Ampliación APL1</t>
  </si>
  <si>
    <t>Fondo de Garantia de Sustentabilidad</t>
  </si>
  <si>
    <t>Bono USD750M al 5,75% Vto. 2019-</t>
  </si>
  <si>
    <t>Bono USD1.000M al 7,875% Vto. 2027-</t>
  </si>
  <si>
    <t xml:space="preserve">Bono USD1.250M al 9,125% Vto. 2024- </t>
  </si>
  <si>
    <t>Al 31 de Diciembre de 2016</t>
  </si>
  <si>
    <r>
      <rPr>
        <b/>
        <sz val="10"/>
        <rFont val="Arial"/>
        <family val="2"/>
      </rPr>
      <t xml:space="preserve">Programa Local 2015 </t>
    </r>
    <r>
      <rPr>
        <sz val="10"/>
        <rFont val="Arial"/>
        <family val="2"/>
      </rPr>
      <t>Serie I Clase I</t>
    </r>
  </si>
  <si>
    <r>
      <rPr>
        <b/>
        <sz val="10"/>
        <rFont val="Arial"/>
        <family val="2"/>
      </rPr>
      <t>Programa Local 2015</t>
    </r>
    <r>
      <rPr>
        <sz val="10"/>
        <rFont val="Arial"/>
        <family val="2"/>
      </rPr>
      <t xml:space="preserve"> Serie I Clase II</t>
    </r>
  </si>
  <si>
    <r>
      <rPr>
        <b/>
        <sz val="10"/>
        <rFont val="Arial"/>
        <family val="2"/>
      </rPr>
      <t>Programa Local 2015</t>
    </r>
    <r>
      <rPr>
        <sz val="10"/>
        <rFont val="Arial"/>
        <family val="2"/>
      </rPr>
      <t xml:space="preserve"> Serie II Clase I</t>
    </r>
  </si>
  <si>
    <r>
      <rPr>
        <b/>
        <sz val="10"/>
        <rFont val="Arial"/>
        <family val="2"/>
      </rPr>
      <t>Programa Local 2015</t>
    </r>
    <r>
      <rPr>
        <sz val="10"/>
        <rFont val="Arial"/>
        <family val="2"/>
      </rPr>
      <t xml:space="preserve"> Serie II Clase II</t>
    </r>
  </si>
  <si>
    <r>
      <rPr>
        <b/>
        <sz val="10"/>
        <rFont val="Arial"/>
        <family val="2"/>
      </rPr>
      <t>Programa Local 2015</t>
    </r>
    <r>
      <rPr>
        <sz val="10"/>
        <rFont val="Arial"/>
        <family val="2"/>
      </rPr>
      <t xml:space="preserve"> Serie III</t>
    </r>
  </si>
  <si>
    <r>
      <rPr>
        <b/>
        <sz val="10"/>
        <rFont val="Arial"/>
        <family val="2"/>
      </rPr>
      <t>Programa Local 2016</t>
    </r>
    <r>
      <rPr>
        <sz val="10"/>
        <rFont val="Arial"/>
        <family val="2"/>
      </rPr>
      <t xml:space="preserve"> Serie I Clase I</t>
    </r>
  </si>
  <si>
    <r>
      <rPr>
        <b/>
        <sz val="10"/>
        <rFont val="Arial"/>
        <family val="2"/>
      </rPr>
      <t>Programa Local 2016</t>
    </r>
    <r>
      <rPr>
        <sz val="10"/>
        <rFont val="Arial"/>
        <family val="2"/>
      </rPr>
      <t xml:space="preserve"> Serie I Clase II</t>
    </r>
  </si>
  <si>
    <r>
      <rPr>
        <b/>
        <sz val="10"/>
        <rFont val="Arial"/>
        <family val="2"/>
      </rPr>
      <t>Programa Local 2016</t>
    </r>
    <r>
      <rPr>
        <sz val="10"/>
        <rFont val="Arial"/>
        <family val="2"/>
      </rPr>
      <t xml:space="preserve"> Serie II</t>
    </r>
  </si>
  <si>
    <t>Intereses Anticipo Recaudación $3.500M (2016)</t>
  </si>
  <si>
    <t xml:space="preserve">Préstamo FGS </t>
  </si>
  <si>
    <r>
      <t xml:space="preserve">Servicios </t>
    </r>
    <r>
      <rPr>
        <b/>
        <sz val="8"/>
        <rFont val="Arial"/>
        <family val="2"/>
      </rPr>
      <t>acumulados</t>
    </r>
  </si>
  <si>
    <t>Información Provisoria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</si>
</sst>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 [$€-2]\ * #,##0.00_ ;_ [$€-2]\ * \-#,##0.00_ ;_ [$€-2]\ * &quot;-&quot;??_ "/>
    <numFmt numFmtId="166" formatCode="#,##0.00_ ;\-#,##0.00\ 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color rgb="FF1008B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4"/>
      <color rgb="FF1008B8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/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double">
        <color theme="1" tint="0.24994659260841701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 style="double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double">
        <color theme="1" tint="0.24994659260841701"/>
      </bottom>
      <diagonal/>
    </border>
    <border>
      <left style="medium">
        <color theme="1" tint="0.24994659260841701"/>
      </left>
      <right/>
      <top/>
      <bottom style="double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double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double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 tint="0.24994659260841701"/>
      </right>
      <top style="double">
        <color theme="1" tint="0.24994659260841701"/>
      </top>
      <bottom/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indexed="64"/>
      </top>
      <bottom/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indexed="64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 tint="0.24994659260841701"/>
      </bottom>
      <diagonal/>
    </border>
    <border>
      <left/>
      <right/>
      <top style="double">
        <color theme="1" tint="0.24994659260841701"/>
      </top>
      <bottom/>
      <diagonal/>
    </border>
    <border>
      <left style="medium">
        <color indexed="64"/>
      </left>
      <right style="medium">
        <color theme="1" tint="0.24994659260841701"/>
      </right>
      <top/>
      <bottom style="medium">
        <color indexed="64"/>
      </bottom>
      <diagonal/>
    </border>
    <border>
      <left style="medium">
        <color indexed="64"/>
      </left>
      <right style="medium">
        <color theme="1" tint="0.24994659260841701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18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6" fillId="0" borderId="0" xfId="0" applyFont="1" applyFill="1" applyBorder="1"/>
    <xf numFmtId="0" fontId="0" fillId="0" borderId="0" xfId="0" applyFill="1"/>
    <xf numFmtId="0" fontId="4" fillId="0" borderId="0" xfId="0" applyFont="1" applyFill="1" applyBorder="1"/>
    <xf numFmtId="0" fontId="0" fillId="0" borderId="1" xfId="0" applyBorder="1"/>
    <xf numFmtId="0" fontId="4" fillId="0" borderId="0" xfId="0" applyFont="1" applyFill="1"/>
    <xf numFmtId="0" fontId="2" fillId="0" borderId="0" xfId="0" applyFont="1" applyFill="1"/>
    <xf numFmtId="0" fontId="0" fillId="0" borderId="0" xfId="0" applyFill="1" applyAlignment="1"/>
    <xf numFmtId="0" fontId="3" fillId="0" borderId="0" xfId="0" applyFont="1" applyFill="1"/>
    <xf numFmtId="0" fontId="8" fillId="0" borderId="0" xfId="0" applyFont="1"/>
    <xf numFmtId="0" fontId="7" fillId="0" borderId="0" xfId="0" applyFont="1"/>
    <xf numFmtId="0" fontId="0" fillId="0" borderId="0" xfId="0" applyBorder="1" applyAlignment="1">
      <alignment horizontal="left" indent="2"/>
    </xf>
    <xf numFmtId="0" fontId="1" fillId="0" borderId="0" xfId="0" applyFont="1" applyFill="1" applyBorder="1" applyAlignment="1">
      <alignment horizontal="left" indent="2"/>
    </xf>
    <xf numFmtId="4" fontId="0" fillId="0" borderId="1" xfId="0" applyNumberFormat="1" applyFill="1" applyBorder="1" applyAlignment="1"/>
    <xf numFmtId="0" fontId="6" fillId="0" borderId="0" xfId="0" applyFont="1" applyFill="1" applyBorder="1" applyAlignment="1">
      <alignment horizontal="left" indent="3"/>
    </xf>
    <xf numFmtId="15" fontId="4" fillId="2" borderId="3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4" fontId="4" fillId="0" borderId="5" xfId="0" applyNumberFormat="1" applyFont="1" applyFill="1" applyBorder="1" applyAlignment="1"/>
    <xf numFmtId="3" fontId="0" fillId="0" borderId="5" xfId="0" applyNumberFormat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0" fontId="4" fillId="0" borderId="6" xfId="0" applyFont="1" applyBorder="1"/>
    <xf numFmtId="0" fontId="0" fillId="0" borderId="6" xfId="0" applyBorder="1"/>
    <xf numFmtId="0" fontId="0" fillId="0" borderId="6" xfId="0" applyFill="1" applyBorder="1"/>
    <xf numFmtId="0" fontId="4" fillId="0" borderId="6" xfId="0" applyFont="1" applyFill="1" applyBorder="1"/>
    <xf numFmtId="0" fontId="4" fillId="3" borderId="7" xfId="0" applyFont="1" applyFill="1" applyBorder="1"/>
    <xf numFmtId="0" fontId="6" fillId="3" borderId="7" xfId="0" applyFont="1" applyFill="1" applyBorder="1"/>
    <xf numFmtId="4" fontId="4" fillId="3" borderId="7" xfId="0" applyNumberFormat="1" applyFont="1" applyFill="1" applyBorder="1"/>
    <xf numFmtId="4" fontId="0" fillId="0" borderId="10" xfId="0" applyNumberFormat="1" applyFill="1" applyBorder="1" applyAlignment="1"/>
    <xf numFmtId="0" fontId="4" fillId="0" borderId="11" xfId="0" applyFont="1" applyFill="1" applyBorder="1"/>
    <xf numFmtId="0" fontId="4" fillId="3" borderId="12" xfId="0" applyFont="1" applyFill="1" applyBorder="1"/>
    <xf numFmtId="0" fontId="6" fillId="3" borderId="12" xfId="0" applyFont="1" applyFill="1" applyBorder="1"/>
    <xf numFmtId="4" fontId="4" fillId="0" borderId="11" xfId="0" applyNumberFormat="1" applyFont="1" applyFill="1" applyBorder="1"/>
    <xf numFmtId="3" fontId="6" fillId="0" borderId="11" xfId="0" applyNumberFormat="1" applyFont="1" applyFill="1" applyBorder="1" applyAlignment="1">
      <alignment horizontal="center"/>
    </xf>
    <xf numFmtId="0" fontId="6" fillId="3" borderId="14" xfId="0" applyFont="1" applyFill="1" applyBorder="1"/>
    <xf numFmtId="0" fontId="4" fillId="0" borderId="15" xfId="0" applyFont="1" applyBorder="1"/>
    <xf numFmtId="0" fontId="0" fillId="0" borderId="16" xfId="0" applyBorder="1"/>
    <xf numFmtId="0" fontId="0" fillId="0" borderId="17" xfId="0" applyBorder="1"/>
    <xf numFmtId="0" fontId="6" fillId="0" borderId="10" xfId="0" applyFont="1" applyBorder="1" applyAlignment="1">
      <alignment horizontal="center"/>
    </xf>
    <xf numFmtId="4" fontId="0" fillId="0" borderId="0" xfId="0" applyNumberFormat="1"/>
    <xf numFmtId="0" fontId="6" fillId="0" borderId="0" xfId="0" applyFont="1" applyBorder="1" applyAlignment="1">
      <alignment horizontal="left"/>
    </xf>
    <xf numFmtId="0" fontId="0" fillId="0" borderId="20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23" xfId="0" applyFill="1" applyBorder="1"/>
    <xf numFmtId="0" fontId="0" fillId="0" borderId="24" xfId="0" applyBorder="1"/>
    <xf numFmtId="0" fontId="0" fillId="0" borderId="26" xfId="0" applyBorder="1"/>
    <xf numFmtId="0" fontId="6" fillId="0" borderId="0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6" fillId="0" borderId="25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7" xfId="0" applyBorder="1"/>
    <xf numFmtId="0" fontId="0" fillId="0" borderId="20" xfId="0" applyBorder="1"/>
    <xf numFmtId="0" fontId="0" fillId="0" borderId="28" xfId="0" applyBorder="1"/>
    <xf numFmtId="0" fontId="4" fillId="0" borderId="23" xfId="0" applyFont="1" applyBorder="1"/>
    <xf numFmtId="0" fontId="0" fillId="0" borderId="25" xfId="0" applyBorder="1"/>
    <xf numFmtId="0" fontId="6" fillId="0" borderId="20" xfId="0" applyFont="1" applyFill="1" applyBorder="1" applyAlignment="1">
      <alignment horizontal="center"/>
    </xf>
    <xf numFmtId="0" fontId="0" fillId="0" borderId="21" xfId="0" applyBorder="1"/>
    <xf numFmtId="0" fontId="6" fillId="0" borderId="23" xfId="0" applyFont="1" applyFill="1" applyBorder="1"/>
    <xf numFmtId="0" fontId="4" fillId="0" borderId="23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/>
    </xf>
    <xf numFmtId="0" fontId="6" fillId="0" borderId="23" xfId="0" applyFont="1" applyBorder="1" applyAlignment="1">
      <alignment horizontal="left" indent="3"/>
    </xf>
    <xf numFmtId="0" fontId="0" fillId="0" borderId="29" xfId="0" applyBorder="1"/>
    <xf numFmtId="4" fontId="0" fillId="0" borderId="29" xfId="0" applyNumberFormat="1" applyFill="1" applyBorder="1" applyAlignment="1"/>
    <xf numFmtId="0" fontId="0" fillId="0" borderId="30" xfId="0" applyBorder="1"/>
    <xf numFmtId="4" fontId="0" fillId="0" borderId="30" xfId="0" applyNumberFormat="1" applyFill="1" applyBorder="1" applyAlignment="1"/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4" fillId="3" borderId="13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4" fillId="0" borderId="23" xfId="0" applyFont="1" applyBorder="1" applyAlignment="1">
      <alignment horizontal="left"/>
    </xf>
    <xf numFmtId="0" fontId="4" fillId="4" borderId="23" xfId="0" applyFont="1" applyFill="1" applyBorder="1"/>
    <xf numFmtId="0" fontId="0" fillId="4" borderId="0" xfId="0" applyFill="1" applyBorder="1"/>
    <xf numFmtId="0" fontId="0" fillId="4" borderId="2" xfId="0" applyFill="1" applyBorder="1"/>
    <xf numFmtId="4" fontId="4" fillId="4" borderId="5" xfId="0" applyNumberFormat="1" applyFont="1" applyFill="1" applyBorder="1" applyAlignment="1"/>
    <xf numFmtId="0" fontId="0" fillId="4" borderId="0" xfId="0" applyFill="1"/>
    <xf numFmtId="0" fontId="7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indent="3"/>
    </xf>
    <xf numFmtId="0" fontId="1" fillId="0" borderId="2" xfId="0" applyFont="1" applyBorder="1"/>
    <xf numFmtId="4" fontId="4" fillId="4" borderId="5" xfId="0" applyNumberFormat="1" applyFont="1" applyFill="1" applyBorder="1"/>
    <xf numFmtId="15" fontId="10" fillId="4" borderId="1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2" xfId="0" applyFont="1" applyBorder="1"/>
    <xf numFmtId="0" fontId="0" fillId="4" borderId="0" xfId="0" applyFill="1" applyAlignment="1"/>
    <xf numFmtId="0" fontId="4" fillId="4" borderId="0" xfId="0" applyFont="1" applyFill="1" applyAlignment="1">
      <alignment horizontal="right"/>
    </xf>
    <xf numFmtId="4" fontId="0" fillId="4" borderId="5" xfId="0" applyNumberFormat="1" applyFill="1" applyBorder="1"/>
    <xf numFmtId="0" fontId="1" fillId="4" borderId="0" xfId="0" applyFont="1" applyFill="1"/>
    <xf numFmtId="2" fontId="0" fillId="4" borderId="0" xfId="0" applyNumberFormat="1" applyFill="1"/>
    <xf numFmtId="0" fontId="6" fillId="4" borderId="0" xfId="0" applyFont="1" applyFill="1" applyBorder="1" applyAlignment="1">
      <alignment horizontal="left"/>
    </xf>
    <xf numFmtId="0" fontId="0" fillId="4" borderId="23" xfId="0" applyFill="1" applyBorder="1"/>
    <xf numFmtId="0" fontId="0" fillId="4" borderId="2" xfId="0" applyFill="1" applyBorder="1" applyAlignment="1">
      <alignment horizontal="left"/>
    </xf>
    <xf numFmtId="0" fontId="0" fillId="4" borderId="20" xfId="0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right"/>
    </xf>
    <xf numFmtId="15" fontId="4" fillId="0" borderId="3" xfId="0" applyNumberFormat="1" applyFont="1" applyFill="1" applyBorder="1" applyAlignment="1">
      <alignment horizontal="right"/>
    </xf>
    <xf numFmtId="4" fontId="11" fillId="0" borderId="0" xfId="0" applyNumberFormat="1" applyFont="1"/>
    <xf numFmtId="164" fontId="4" fillId="4" borderId="3" xfId="0" applyNumberFormat="1" applyFont="1" applyFill="1" applyBorder="1" applyAlignment="1">
      <alignment horizontal="center"/>
    </xf>
    <xf numFmtId="4" fontId="0" fillId="0" borderId="5" xfId="0" applyNumberFormat="1" applyFill="1" applyBorder="1"/>
    <xf numFmtId="4" fontId="4" fillId="0" borderId="5" xfId="0" applyNumberFormat="1" applyFont="1" applyFill="1" applyBorder="1"/>
    <xf numFmtId="4" fontId="0" fillId="0" borderId="17" xfId="0" applyNumberFormat="1" applyFill="1" applyBorder="1"/>
    <xf numFmtId="4" fontId="6" fillId="0" borderId="5" xfId="0" applyNumberFormat="1" applyFont="1" applyFill="1" applyBorder="1"/>
    <xf numFmtId="4" fontId="1" fillId="0" borderId="10" xfId="0" applyNumberFormat="1" applyFont="1" applyFill="1" applyBorder="1" applyAlignment="1"/>
    <xf numFmtId="4" fontId="6" fillId="0" borderId="5" xfId="0" applyNumberFormat="1" applyFont="1" applyFill="1" applyBorder="1" applyAlignment="1"/>
    <xf numFmtId="0" fontId="11" fillId="0" borderId="0" xfId="0" applyFont="1" applyFill="1"/>
    <xf numFmtId="4" fontId="0" fillId="0" borderId="0" xfId="0" applyNumberFormat="1" applyFill="1"/>
    <xf numFmtId="0" fontId="1" fillId="0" borderId="0" xfId="0" applyFont="1" applyFill="1"/>
    <xf numFmtId="4" fontId="9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/>
    <xf numFmtId="4" fontId="1" fillId="0" borderId="5" xfId="0" applyNumberFormat="1" applyFont="1" applyFill="1" applyBorder="1" applyAlignment="1"/>
    <xf numFmtId="4" fontId="1" fillId="0" borderId="5" xfId="0" applyNumberFormat="1" applyFont="1" applyFill="1" applyBorder="1"/>
    <xf numFmtId="3" fontId="1" fillId="0" borderId="20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4" fontId="1" fillId="0" borderId="33" xfId="0" applyNumberFormat="1" applyFont="1" applyFill="1" applyBorder="1"/>
    <xf numFmtId="3" fontId="1" fillId="0" borderId="5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Fill="1" applyBorder="1"/>
    <xf numFmtId="4" fontId="1" fillId="4" borderId="6" xfId="0" applyNumberFormat="1" applyFont="1" applyFill="1" applyBorder="1"/>
    <xf numFmtId="0" fontId="0" fillId="0" borderId="2" xfId="0" applyFill="1" applyBorder="1"/>
    <xf numFmtId="4" fontId="0" fillId="0" borderId="0" xfId="0" applyNumberFormat="1" applyAlignment="1">
      <alignment horizontal="right"/>
    </xf>
    <xf numFmtId="3" fontId="0" fillId="0" borderId="35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4" fontId="4" fillId="0" borderId="0" xfId="0" applyNumberFormat="1" applyFont="1" applyFill="1"/>
    <xf numFmtId="4" fontId="4" fillId="4" borderId="11" xfId="0" applyNumberFormat="1" applyFont="1" applyFill="1" applyBorder="1"/>
    <xf numFmtId="4" fontId="6" fillId="4" borderId="5" xfId="0" applyNumberFormat="1" applyFont="1" applyFill="1" applyBorder="1"/>
    <xf numFmtId="4" fontId="0" fillId="4" borderId="1" xfId="0" applyNumberFormat="1" applyFill="1" applyBorder="1"/>
    <xf numFmtId="4" fontId="1" fillId="4" borderId="5" xfId="0" applyNumberFormat="1" applyFont="1" applyFill="1" applyBorder="1" applyAlignment="1"/>
    <xf numFmtId="0" fontId="5" fillId="4" borderId="15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/>
    <xf numFmtId="4" fontId="1" fillId="4" borderId="5" xfId="0" applyNumberFormat="1" applyFont="1" applyFill="1" applyBorder="1"/>
    <xf numFmtId="4" fontId="6" fillId="4" borderId="5" xfId="0" applyNumberFormat="1" applyFont="1" applyFill="1" applyBorder="1" applyAlignment="1"/>
    <xf numFmtId="4" fontId="0" fillId="4" borderId="29" xfId="0" applyNumberFormat="1" applyFill="1" applyBorder="1" applyAlignment="1"/>
    <xf numFmtId="4" fontId="4" fillId="4" borderId="5" xfId="0" applyNumberFormat="1" applyFont="1" applyFill="1" applyBorder="1" applyAlignment="1">
      <alignment horizontal="center"/>
    </xf>
    <xf numFmtId="4" fontId="0" fillId="4" borderId="30" xfId="0" applyNumberFormat="1" applyFill="1" applyBorder="1" applyAlignment="1"/>
    <xf numFmtId="4" fontId="1" fillId="0" borderId="0" xfId="0" applyNumberFormat="1" applyFont="1" applyFill="1"/>
    <xf numFmtId="4" fontId="15" fillId="0" borderId="33" xfId="0" applyNumberFormat="1" applyFont="1" applyFill="1" applyBorder="1"/>
    <xf numFmtId="0" fontId="4" fillId="4" borderId="0" xfId="0" applyFont="1" applyFill="1" applyBorder="1" applyAlignment="1">
      <alignment horizontal="center"/>
    </xf>
    <xf numFmtId="15" fontId="4" fillId="4" borderId="0" xfId="0" applyNumberFormat="1" applyFont="1" applyFill="1" applyBorder="1" applyAlignment="1"/>
    <xf numFmtId="0" fontId="0" fillId="4" borderId="0" xfId="0" applyFill="1" applyBorder="1" applyAlignment="1"/>
    <xf numFmtId="4" fontId="4" fillId="4" borderId="0" xfId="0" applyNumberFormat="1" applyFont="1" applyFill="1" applyBorder="1" applyAlignment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/>
    <xf numFmtId="166" fontId="4" fillId="0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47206</xdr:colOff>
      <xdr:row>142</xdr:row>
      <xdr:rowOff>7845</xdr:rowOff>
    </xdr:from>
    <xdr:to>
      <xdr:col>6</xdr:col>
      <xdr:colOff>1087166</xdr:colOff>
      <xdr:row>143</xdr:row>
      <xdr:rowOff>133357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273425" y="24701408"/>
          <a:ext cx="7681292" cy="2921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s-AR" sz="1000" b="0" i="0" strike="noStrike">
              <a:solidFill>
                <a:srgbClr val="000000"/>
              </a:solidFill>
              <a:latin typeface="Arial"/>
              <a:cs typeface="Arial"/>
            </a:rPr>
            <a:t>Fuente: Dirección Provincial de Deuda y Crédito Público.</a:t>
          </a:r>
        </a:p>
        <a:p>
          <a:pPr algn="just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es-A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178"/>
  <sheetViews>
    <sheetView showGridLines="0" showZeros="0" tabSelected="1" zoomScale="85" zoomScaleNormal="85" zoomScaleSheetLayoutView="75" workbookViewId="0">
      <pane xSplit="4" ySplit="10" topLeftCell="E116" activePane="bottomRight" state="frozen"/>
      <selection pane="topRight" activeCell="E1" sqref="E1"/>
      <selection pane="bottomLeft" activeCell="A11" sqref="A11"/>
      <selection pane="bottomRight" activeCell="D10" sqref="D10"/>
    </sheetView>
  </sheetViews>
  <sheetFormatPr baseColWidth="10" defaultRowHeight="12.75" x14ac:dyDescent="0.2"/>
  <cols>
    <col min="1" max="1" width="3.42578125" customWidth="1"/>
    <col min="2" max="2" width="3.7109375" customWidth="1"/>
    <col min="3" max="3" width="13" customWidth="1"/>
    <col min="4" max="4" width="48.42578125" customWidth="1"/>
    <col min="5" max="5" width="16.42578125" customWidth="1"/>
    <col min="6" max="6" width="17.85546875" customWidth="1"/>
    <col min="7" max="7" width="21.5703125" style="7" customWidth="1"/>
    <col min="8" max="8" width="16" style="12" customWidth="1"/>
    <col min="9" max="9" width="29.28515625" style="98" bestFit="1" customWidth="1"/>
    <col min="10" max="10" width="11.42578125" customWidth="1"/>
    <col min="11" max="11" width="11.42578125" hidden="1" customWidth="1"/>
    <col min="12" max="12" width="1.140625" customWidth="1"/>
    <col min="13" max="13" width="5.7109375" customWidth="1"/>
    <col min="14" max="14" width="49.42578125" bestFit="1" customWidth="1"/>
    <col min="15" max="15" width="13.7109375" bestFit="1" customWidth="1"/>
    <col min="16" max="17" width="12.7109375" bestFit="1" customWidth="1"/>
  </cols>
  <sheetData>
    <row r="1" spans="2:12" ht="35.25" customHeight="1" x14ac:dyDescent="0.3">
      <c r="B1" s="127" t="s">
        <v>139</v>
      </c>
      <c r="I1" s="158"/>
    </row>
    <row r="2" spans="2:12" ht="15.75" x14ac:dyDescent="0.25">
      <c r="B2" s="11" t="s">
        <v>0</v>
      </c>
      <c r="C2" s="7"/>
      <c r="D2" s="7"/>
      <c r="E2" s="7"/>
      <c r="F2" s="7"/>
      <c r="I2" s="159"/>
    </row>
    <row r="3" spans="2:12" ht="20.25" x14ac:dyDescent="0.3">
      <c r="B3" s="13" t="s">
        <v>58</v>
      </c>
      <c r="C3" s="7"/>
      <c r="D3" s="7"/>
      <c r="E3" s="7"/>
      <c r="F3" s="7"/>
      <c r="I3" s="160"/>
    </row>
    <row r="4" spans="2:12" ht="18" x14ac:dyDescent="0.25">
      <c r="B4" s="109" t="s">
        <v>127</v>
      </c>
    </row>
    <row r="5" spans="2:12" ht="19.5" customHeight="1" x14ac:dyDescent="0.25">
      <c r="B5" s="15"/>
      <c r="G5" s="123"/>
    </row>
    <row r="6" spans="2:12" ht="18" customHeight="1" x14ac:dyDescent="0.2">
      <c r="B6" s="14"/>
      <c r="G6" s="126"/>
    </row>
    <row r="7" spans="2:12" ht="13.5" thickBot="1" x14ac:dyDescent="0.25">
      <c r="F7" s="114"/>
      <c r="G7" s="122"/>
      <c r="I7" s="99" t="s">
        <v>1</v>
      </c>
    </row>
    <row r="8" spans="2:12" s="2" customFormat="1" ht="34.5" customHeight="1" thickBot="1" x14ac:dyDescent="0.25">
      <c r="B8" s="166" t="s">
        <v>2</v>
      </c>
      <c r="C8" s="167"/>
      <c r="D8" s="167"/>
      <c r="E8" s="170" t="s">
        <v>3</v>
      </c>
      <c r="F8" s="108" t="s">
        <v>34</v>
      </c>
      <c r="G8" s="179" t="s">
        <v>77</v>
      </c>
      <c r="H8" s="177" t="s">
        <v>138</v>
      </c>
      <c r="I8" s="178"/>
    </row>
    <row r="9" spans="2:12" s="2" customFormat="1" ht="24" customHeight="1" thickBot="1" x14ac:dyDescent="0.25">
      <c r="B9" s="168"/>
      <c r="C9" s="169"/>
      <c r="D9" s="169"/>
      <c r="E9" s="171"/>
      <c r="F9" s="95" t="s">
        <v>55</v>
      </c>
      <c r="G9" s="180"/>
      <c r="H9" s="148" t="s">
        <v>4</v>
      </c>
      <c r="I9" s="149" t="s">
        <v>56</v>
      </c>
    </row>
    <row r="10" spans="2:12" ht="13.5" thickBot="1" x14ac:dyDescent="0.25">
      <c r="B10" s="32" t="s">
        <v>5</v>
      </c>
      <c r="C10" s="33"/>
      <c r="D10" s="33"/>
      <c r="E10" s="33"/>
      <c r="F10" s="34">
        <f>+F11+F16+F21+F19</f>
        <v>45062605.655945636</v>
      </c>
      <c r="G10" s="34">
        <f>+G11+G16+G19+G21</f>
        <v>7157692.2082899995</v>
      </c>
      <c r="H10" s="34">
        <f>+H11+H16+H21</f>
        <v>6745845.6584696481</v>
      </c>
      <c r="I10" s="34">
        <f>+I11+I16+I21</f>
        <v>944567.26161898114</v>
      </c>
      <c r="J10" s="46"/>
    </row>
    <row r="11" spans="2:12" ht="13.5" thickTop="1" x14ac:dyDescent="0.2">
      <c r="B11" s="28" t="s">
        <v>6</v>
      </c>
      <c r="C11" s="3"/>
      <c r="D11" s="3"/>
      <c r="E11" s="40"/>
      <c r="F11" s="39">
        <f>+SUM(F12:F15)</f>
        <v>38218177.625279397</v>
      </c>
      <c r="G11" s="39">
        <f>+SUM(G12:G15)</f>
        <v>935814.86936000001</v>
      </c>
      <c r="H11" s="144">
        <f>+SUM(H12:H15)</f>
        <v>6491817.0732058156</v>
      </c>
      <c r="I11" s="144">
        <f t="shared" ref="I11" si="0">+SUM(I12:I15)</f>
        <v>900772.777541004</v>
      </c>
      <c r="J11" s="46"/>
      <c r="K11" s="46"/>
      <c r="L11" s="46"/>
    </row>
    <row r="12" spans="2:12" x14ac:dyDescent="0.2">
      <c r="B12" s="28"/>
      <c r="C12" s="3" t="s">
        <v>76</v>
      </c>
      <c r="D12" s="3"/>
      <c r="E12" s="133" t="s">
        <v>96</v>
      </c>
      <c r="F12" s="119">
        <v>31195412.631274622</v>
      </c>
      <c r="G12" s="145"/>
      <c r="H12" s="145"/>
      <c r="I12" s="145"/>
      <c r="J12" s="46"/>
      <c r="K12" s="46"/>
      <c r="L12" s="46"/>
    </row>
    <row r="13" spans="2:12" x14ac:dyDescent="0.2">
      <c r="B13" s="28"/>
      <c r="C13" s="3" t="s">
        <v>91</v>
      </c>
      <c r="D13" s="3"/>
      <c r="E13" s="133" t="s">
        <v>96</v>
      </c>
      <c r="F13" s="119">
        <v>7022764.9940047739</v>
      </c>
      <c r="G13" s="145"/>
      <c r="H13" s="146">
        <v>4518788.148295816</v>
      </c>
      <c r="I13" s="146">
        <v>589052.45359100401</v>
      </c>
      <c r="J13" s="46"/>
      <c r="K13" s="46"/>
      <c r="L13" s="46"/>
    </row>
    <row r="14" spans="2:12" x14ac:dyDescent="0.2">
      <c r="B14" s="29"/>
      <c r="C14" s="3" t="s">
        <v>7</v>
      </c>
      <c r="E14" s="133" t="s">
        <v>96</v>
      </c>
      <c r="F14" s="119"/>
      <c r="G14" s="145"/>
      <c r="H14" s="145">
        <v>28.924909999999997</v>
      </c>
      <c r="I14" s="145">
        <v>0.95434999999999981</v>
      </c>
      <c r="J14" s="46"/>
      <c r="K14" s="46" t="e">
        <f>+#REF!-I14</f>
        <v>#REF!</v>
      </c>
      <c r="L14" s="46"/>
    </row>
    <row r="15" spans="2:12" x14ac:dyDescent="0.2">
      <c r="B15" s="29"/>
      <c r="C15" s="3" t="s">
        <v>80</v>
      </c>
      <c r="E15" s="24"/>
      <c r="F15" s="119"/>
      <c r="G15" s="138">
        <v>935814.86936000001</v>
      </c>
      <c r="H15" s="145">
        <v>1973000</v>
      </c>
      <c r="I15" s="145">
        <v>311719.36959999998</v>
      </c>
      <c r="J15" s="46"/>
      <c r="K15" s="46"/>
      <c r="L15" s="46"/>
    </row>
    <row r="16" spans="2:12" x14ac:dyDescent="0.2">
      <c r="B16" s="28" t="s">
        <v>8</v>
      </c>
      <c r="C16" s="3"/>
      <c r="D16" s="3"/>
      <c r="E16" s="21"/>
      <c r="F16" s="88">
        <f>+SUM(F17:F18)</f>
        <v>343152.78027397167</v>
      </c>
      <c r="G16" s="88">
        <f>+SUM(G17:G18)</f>
        <v>0</v>
      </c>
      <c r="H16" s="88">
        <f>+SUM(H17:H18)</f>
        <v>176240.32438356167</v>
      </c>
      <c r="I16" s="88">
        <f t="shared" ref="I16" si="1">+SUM(I17:I18)</f>
        <v>26698.707934576778</v>
      </c>
      <c r="J16" s="46"/>
      <c r="K16" s="46"/>
      <c r="L16" s="46"/>
    </row>
    <row r="17" spans="2:12" s="7" customFormat="1" x14ac:dyDescent="0.2">
      <c r="B17" s="30"/>
      <c r="C17" s="4" t="s">
        <v>45</v>
      </c>
      <c r="D17" s="4"/>
      <c r="E17" s="133" t="s">
        <v>96</v>
      </c>
      <c r="F17" s="119">
        <v>0</v>
      </c>
      <c r="G17" s="145"/>
      <c r="H17" s="145">
        <v>61962.766027397258</v>
      </c>
      <c r="I17" s="145">
        <v>2336.7636263464037</v>
      </c>
      <c r="J17" s="46"/>
      <c r="K17" s="46"/>
      <c r="L17" s="46"/>
    </row>
    <row r="18" spans="2:12" s="7" customFormat="1" x14ac:dyDescent="0.2">
      <c r="B18" s="30"/>
      <c r="C18" s="4" t="s">
        <v>52</v>
      </c>
      <c r="D18" s="4"/>
      <c r="E18" s="133" t="s">
        <v>96</v>
      </c>
      <c r="F18" s="119">
        <v>343152.78027397167</v>
      </c>
      <c r="G18" s="145"/>
      <c r="H18" s="145">
        <v>114277.55835616443</v>
      </c>
      <c r="I18" s="145">
        <v>24361.944308230373</v>
      </c>
      <c r="J18" s="46"/>
      <c r="K18" s="46"/>
      <c r="L18" s="46"/>
    </row>
    <row r="19" spans="2:12" s="7" customFormat="1" x14ac:dyDescent="0.2">
      <c r="B19" s="31" t="s">
        <v>123</v>
      </c>
      <c r="C19" s="4"/>
      <c r="D19" s="4"/>
      <c r="E19" s="133"/>
      <c r="F19" s="88">
        <f>+SUM(F20)</f>
        <v>6207000</v>
      </c>
      <c r="G19" s="88">
        <f>+SUM(G20)</f>
        <v>6207000</v>
      </c>
      <c r="H19" s="145"/>
      <c r="I19" s="145"/>
      <c r="J19" s="46"/>
      <c r="K19" s="46"/>
      <c r="L19" s="46"/>
    </row>
    <row r="20" spans="2:12" s="7" customFormat="1" x14ac:dyDescent="0.2">
      <c r="B20" s="30"/>
      <c r="C20" s="4" t="s">
        <v>137</v>
      </c>
      <c r="D20" s="4"/>
      <c r="E20" s="133" t="s">
        <v>96</v>
      </c>
      <c r="F20" s="119">
        <v>6207000</v>
      </c>
      <c r="G20" s="145">
        <f>+F20</f>
        <v>6207000</v>
      </c>
      <c r="H20" s="145"/>
      <c r="I20" s="145"/>
      <c r="J20" s="46"/>
      <c r="K20" s="46"/>
      <c r="L20" s="46"/>
    </row>
    <row r="21" spans="2:12" x14ac:dyDescent="0.2">
      <c r="B21" s="28" t="s">
        <v>95</v>
      </c>
      <c r="C21" s="3"/>
      <c r="D21" s="3"/>
      <c r="E21" s="24"/>
      <c r="F21" s="88">
        <f>+SUM(F22:F30)</f>
        <v>294275.25039226771</v>
      </c>
      <c r="G21" s="88">
        <f>+SUM(G22:G30)</f>
        <v>14877.33893</v>
      </c>
      <c r="H21" s="88">
        <f>+SUM(H22:H30)</f>
        <v>77788.260880270667</v>
      </c>
      <c r="I21" s="88">
        <f t="shared" ref="I21" si="2">+SUM(I22:I30)</f>
        <v>17095.776143400388</v>
      </c>
      <c r="J21" s="46"/>
      <c r="K21" s="46"/>
      <c r="L21" s="46"/>
    </row>
    <row r="22" spans="2:12" x14ac:dyDescent="0.2">
      <c r="B22" s="28"/>
      <c r="C22" s="17" t="s">
        <v>35</v>
      </c>
      <c r="D22" s="3"/>
      <c r="E22" s="135" t="s">
        <v>99</v>
      </c>
      <c r="F22" s="128">
        <v>73867.295316774456</v>
      </c>
      <c r="G22" s="147"/>
      <c r="H22" s="147">
        <v>34405.783851824322</v>
      </c>
      <c r="I22" s="147">
        <v>4701.9701552508213</v>
      </c>
      <c r="J22" s="46"/>
      <c r="K22" s="46"/>
      <c r="L22" s="46"/>
    </row>
    <row r="23" spans="2:12" x14ac:dyDescent="0.2">
      <c r="B23" s="28"/>
      <c r="C23" s="16" t="s">
        <v>36</v>
      </c>
      <c r="D23" s="3"/>
      <c r="E23" s="133" t="s">
        <v>96</v>
      </c>
      <c r="F23" s="128">
        <v>0</v>
      </c>
      <c r="G23" s="147"/>
      <c r="H23" s="147">
        <v>45.589477555555554</v>
      </c>
      <c r="I23" s="147">
        <v>0.80388999999999988</v>
      </c>
      <c r="J23" s="46"/>
      <c r="K23" s="46"/>
      <c r="L23" s="46"/>
    </row>
    <row r="24" spans="2:12" x14ac:dyDescent="0.2">
      <c r="B24" s="28"/>
      <c r="C24" s="16" t="s">
        <v>39</v>
      </c>
      <c r="D24" s="3"/>
      <c r="E24" s="135" t="s">
        <v>99</v>
      </c>
      <c r="F24" s="128">
        <v>16255.516548834177</v>
      </c>
      <c r="G24" s="147"/>
      <c r="H24" s="147">
        <v>6219.4193204136145</v>
      </c>
      <c r="I24" s="147">
        <v>1025.2035888447174</v>
      </c>
      <c r="J24" s="46"/>
      <c r="K24" s="46"/>
      <c r="L24" s="46"/>
    </row>
    <row r="25" spans="2:12" x14ac:dyDescent="0.2">
      <c r="B25" s="28"/>
      <c r="C25" s="16" t="s">
        <v>40</v>
      </c>
      <c r="D25" s="3"/>
      <c r="E25" s="135" t="s">
        <v>99</v>
      </c>
      <c r="F25" s="128">
        <v>12787.694811722782</v>
      </c>
      <c r="G25" s="147"/>
      <c r="H25" s="147">
        <v>4892.6182035898164</v>
      </c>
      <c r="I25" s="147">
        <v>810.77681586637743</v>
      </c>
      <c r="J25" s="46"/>
      <c r="K25" s="46"/>
      <c r="L25" s="46"/>
    </row>
    <row r="26" spans="2:12" x14ac:dyDescent="0.2">
      <c r="B26" s="28"/>
      <c r="C26" s="16" t="s">
        <v>41</v>
      </c>
      <c r="D26" s="3"/>
      <c r="E26" s="135" t="s">
        <v>99</v>
      </c>
      <c r="F26" s="128">
        <v>13087.993257174994</v>
      </c>
      <c r="G26" s="147"/>
      <c r="H26" s="147">
        <v>5007.5134730157279</v>
      </c>
      <c r="I26" s="147">
        <v>820.42742821940737</v>
      </c>
      <c r="J26" s="46"/>
      <c r="K26" s="46"/>
      <c r="L26" s="46"/>
    </row>
    <row r="27" spans="2:12" x14ac:dyDescent="0.2">
      <c r="B27" s="28"/>
      <c r="C27" s="16" t="s">
        <v>42</v>
      </c>
      <c r="D27" s="3"/>
      <c r="E27" s="135" t="s">
        <v>99</v>
      </c>
      <c r="F27" s="128">
        <v>17669.005937761332</v>
      </c>
      <c r="G27" s="147"/>
      <c r="H27" s="147">
        <v>6760.2254638716413</v>
      </c>
      <c r="I27" s="147">
        <v>1100.47517106701</v>
      </c>
      <c r="J27" s="46"/>
      <c r="K27" s="46"/>
      <c r="L27" s="46"/>
    </row>
    <row r="28" spans="2:12" x14ac:dyDescent="0.2">
      <c r="B28" s="28"/>
      <c r="C28" s="16" t="s">
        <v>84</v>
      </c>
      <c r="D28" s="3"/>
      <c r="E28" s="135" t="s">
        <v>99</v>
      </c>
      <c r="F28" s="128">
        <v>33203.779480000005</v>
      </c>
      <c r="G28" s="147"/>
      <c r="H28" s="147">
        <v>9103.5119099999993</v>
      </c>
      <c r="I28" s="147">
        <v>1968.1245799999997</v>
      </c>
      <c r="J28" s="46"/>
      <c r="K28" s="46"/>
      <c r="L28" s="46"/>
    </row>
    <row r="29" spans="2:12" x14ac:dyDescent="0.2">
      <c r="B29" s="28"/>
      <c r="C29" s="16" t="s">
        <v>85</v>
      </c>
      <c r="D29" s="3"/>
      <c r="E29" s="135" t="s">
        <v>99</v>
      </c>
      <c r="F29" s="128">
        <v>34284.358159999996</v>
      </c>
      <c r="G29" s="147"/>
      <c r="H29" s="147">
        <v>9417.9776299999994</v>
      </c>
      <c r="I29" s="147">
        <v>2034.6110499999998</v>
      </c>
      <c r="J29" s="46"/>
      <c r="K29" s="46"/>
      <c r="L29" s="46"/>
    </row>
    <row r="30" spans="2:12" ht="13.5" thickBot="1" x14ac:dyDescent="0.25">
      <c r="B30" s="28"/>
      <c r="C30" s="16" t="s">
        <v>86</v>
      </c>
      <c r="D30" s="3"/>
      <c r="E30" s="135" t="s">
        <v>99</v>
      </c>
      <c r="F30" s="128">
        <v>93119.606879999992</v>
      </c>
      <c r="G30" s="147">
        <v>14877.33893</v>
      </c>
      <c r="H30" s="147">
        <v>1935.6215500000001</v>
      </c>
      <c r="I30" s="147">
        <v>4633.3834641520561</v>
      </c>
      <c r="J30" s="46"/>
      <c r="K30" s="46"/>
      <c r="L30" s="46"/>
    </row>
    <row r="31" spans="2:12" ht="13.5" thickBot="1" x14ac:dyDescent="0.25">
      <c r="B31" s="32" t="s">
        <v>9</v>
      </c>
      <c r="C31" s="33"/>
      <c r="D31" s="33"/>
      <c r="E31" s="33"/>
      <c r="F31" s="34">
        <f t="shared" ref="F31:I31" si="3">+SUM(F33:F42)</f>
        <v>863237.01676255523</v>
      </c>
      <c r="G31" s="34">
        <f t="shared" si="3"/>
        <v>15021.656835600003</v>
      </c>
      <c r="H31" s="34">
        <f t="shared" si="3"/>
        <v>178770.91225221136</v>
      </c>
      <c r="I31" s="34">
        <f t="shared" si="3"/>
        <v>42639.417581313581</v>
      </c>
      <c r="J31" s="46"/>
      <c r="K31" s="46"/>
      <c r="L31" s="46"/>
    </row>
    <row r="32" spans="2:12" ht="13.5" thickTop="1" x14ac:dyDescent="0.2">
      <c r="B32" s="84" t="s">
        <v>54</v>
      </c>
      <c r="C32" s="3"/>
      <c r="D32" s="52"/>
      <c r="E32" s="48"/>
      <c r="F32" s="25"/>
      <c r="G32" s="88"/>
      <c r="H32" s="88"/>
      <c r="I32" s="88"/>
      <c r="J32" s="46"/>
      <c r="K32" s="46"/>
      <c r="L32" s="46"/>
    </row>
    <row r="33" spans="2:12" x14ac:dyDescent="0.2">
      <c r="B33" s="51"/>
      <c r="C33" s="103" t="s">
        <v>106</v>
      </c>
      <c r="D33" s="57"/>
      <c r="E33" s="48" t="s">
        <v>59</v>
      </c>
      <c r="F33" s="119">
        <v>487.0461379000028</v>
      </c>
      <c r="G33" s="145"/>
      <c r="H33" s="145">
        <v>5869.4197537999989</v>
      </c>
      <c r="I33" s="145">
        <v>395.28883539999998</v>
      </c>
      <c r="J33" s="140"/>
      <c r="K33" s="46"/>
      <c r="L33" s="46"/>
    </row>
    <row r="34" spans="2:12" x14ac:dyDescent="0.2">
      <c r="B34" s="51"/>
      <c r="C34" s="103" t="s">
        <v>107</v>
      </c>
      <c r="D34" s="57"/>
      <c r="E34" s="48" t="s">
        <v>59</v>
      </c>
      <c r="F34" s="129">
        <v>454616.83266376995</v>
      </c>
      <c r="G34" s="145"/>
      <c r="H34" s="145">
        <v>111025.19975629498</v>
      </c>
      <c r="I34" s="145">
        <v>28893.344348350001</v>
      </c>
      <c r="J34" s="140"/>
      <c r="K34" s="46"/>
      <c r="L34" s="46"/>
    </row>
    <row r="35" spans="2:12" s="89" customFormat="1" x14ac:dyDescent="0.2">
      <c r="B35" s="104"/>
      <c r="C35" s="103" t="s">
        <v>108</v>
      </c>
      <c r="D35" s="105"/>
      <c r="E35" s="106" t="s">
        <v>59</v>
      </c>
      <c r="F35" s="119">
        <v>26265.100761900023</v>
      </c>
      <c r="G35" s="145"/>
      <c r="H35" s="145">
        <v>1225.0774354499997</v>
      </c>
      <c r="I35" s="145">
        <v>471.80321139999995</v>
      </c>
      <c r="J35" s="140"/>
      <c r="K35" s="46"/>
      <c r="L35" s="46"/>
    </row>
    <row r="36" spans="2:12" s="7" customFormat="1" x14ac:dyDescent="0.2">
      <c r="B36" s="53"/>
      <c r="C36" s="103" t="s">
        <v>109</v>
      </c>
      <c r="D36" s="58"/>
      <c r="E36" s="48" t="s">
        <v>59</v>
      </c>
      <c r="F36" s="119">
        <v>37296.956516400023</v>
      </c>
      <c r="G36" s="145"/>
      <c r="H36" s="145">
        <v>1256.4022657</v>
      </c>
      <c r="I36" s="145">
        <v>664.00826145000008</v>
      </c>
      <c r="J36" s="140"/>
      <c r="K36" s="46"/>
      <c r="L36" s="46"/>
    </row>
    <row r="37" spans="2:12" x14ac:dyDescent="0.2">
      <c r="B37" s="51"/>
      <c r="C37" s="103" t="s">
        <v>110</v>
      </c>
      <c r="D37" s="57"/>
      <c r="E37" s="48" t="s">
        <v>59</v>
      </c>
      <c r="F37" s="119">
        <v>88343.680958909084</v>
      </c>
      <c r="G37" s="145"/>
      <c r="H37" s="145">
        <v>21126.871469090907</v>
      </c>
      <c r="I37" s="145">
        <v>3055.0356001320642</v>
      </c>
      <c r="J37" s="140"/>
      <c r="K37" s="46"/>
      <c r="L37" s="46"/>
    </row>
    <row r="38" spans="2:12" s="7" customFormat="1" x14ac:dyDescent="0.2">
      <c r="B38" s="53"/>
      <c r="C38" s="103" t="s">
        <v>111</v>
      </c>
      <c r="D38" s="58"/>
      <c r="E38" s="48" t="s">
        <v>59</v>
      </c>
      <c r="F38" s="119">
        <v>17937.210713799999</v>
      </c>
      <c r="G38" s="145"/>
      <c r="H38" s="145">
        <v>16300.396460800002</v>
      </c>
      <c r="I38" s="145">
        <v>1643.9760149999997</v>
      </c>
      <c r="J38" s="140"/>
      <c r="K38" s="46"/>
      <c r="L38" s="46"/>
    </row>
    <row r="39" spans="2:12" x14ac:dyDescent="0.2">
      <c r="B39" s="51"/>
      <c r="C39" s="103" t="s">
        <v>112</v>
      </c>
      <c r="D39" s="57"/>
      <c r="E39" s="48" t="s">
        <v>59</v>
      </c>
      <c r="F39" s="119">
        <v>66957.070663000006</v>
      </c>
      <c r="G39" s="145">
        <v>8370.6441170000016</v>
      </c>
      <c r="H39" s="145">
        <v>4094.9089139999996</v>
      </c>
      <c r="I39" s="145">
        <v>2234.1661380000005</v>
      </c>
      <c r="J39" s="140"/>
      <c r="K39" s="46"/>
      <c r="L39" s="46"/>
    </row>
    <row r="40" spans="2:12" x14ac:dyDescent="0.2">
      <c r="B40" s="51"/>
      <c r="C40" s="107" t="s">
        <v>113</v>
      </c>
      <c r="D40" s="57"/>
      <c r="E40" s="48" t="s">
        <v>59</v>
      </c>
      <c r="F40" s="119">
        <v>44685.680349800001</v>
      </c>
      <c r="G40" s="145">
        <v>260.77555860000001</v>
      </c>
      <c r="H40" s="145">
        <v>1334.7144709500001</v>
      </c>
      <c r="I40" s="145">
        <v>618.41092734999995</v>
      </c>
      <c r="J40" s="140"/>
      <c r="K40" s="46"/>
      <c r="L40" s="46"/>
    </row>
    <row r="41" spans="2:12" x14ac:dyDescent="0.2">
      <c r="B41" s="51"/>
      <c r="C41" s="103" t="s">
        <v>114</v>
      </c>
      <c r="D41" s="57"/>
      <c r="E41" s="48" t="s">
        <v>59</v>
      </c>
      <c r="F41" s="119">
        <v>51696.838397400003</v>
      </c>
      <c r="G41" s="145">
        <v>0</v>
      </c>
      <c r="H41" s="145">
        <v>12955.521706</v>
      </c>
      <c r="I41" s="145">
        <v>1722.4025169069212</v>
      </c>
      <c r="J41" s="140"/>
      <c r="K41" s="46"/>
      <c r="L41" s="46"/>
    </row>
    <row r="42" spans="2:12" x14ac:dyDescent="0.2">
      <c r="B42" s="51"/>
      <c r="C42" s="103" t="s">
        <v>115</v>
      </c>
      <c r="D42" s="57"/>
      <c r="E42" s="48" t="s">
        <v>59</v>
      </c>
      <c r="F42" s="119">
        <v>74950.59959967609</v>
      </c>
      <c r="G42" s="145">
        <v>6390.2371600000006</v>
      </c>
      <c r="H42" s="145">
        <v>3582.400020125473</v>
      </c>
      <c r="I42" s="145">
        <v>2940.9817273245926</v>
      </c>
      <c r="J42" s="140"/>
      <c r="K42" s="46"/>
      <c r="L42" s="46"/>
    </row>
    <row r="43" spans="2:12" ht="11.25" customHeight="1" thickBot="1" x14ac:dyDescent="0.25">
      <c r="B43" s="54"/>
      <c r="C43" s="59"/>
      <c r="D43" s="60"/>
      <c r="E43" s="49"/>
      <c r="F43" s="119"/>
      <c r="G43" s="119"/>
      <c r="H43" s="145"/>
      <c r="I43" s="145"/>
      <c r="J43" s="46"/>
      <c r="K43" s="46"/>
      <c r="L43" s="46"/>
    </row>
    <row r="44" spans="2:12" ht="13.5" thickBot="1" x14ac:dyDescent="0.25">
      <c r="B44" s="37" t="s">
        <v>12</v>
      </c>
      <c r="C44" s="38"/>
      <c r="D44" s="41"/>
      <c r="E44" s="33"/>
      <c r="F44" s="34">
        <f>+SUM(F46:F49)</f>
        <v>1262257.5705401141</v>
      </c>
      <c r="G44" s="34">
        <f t="shared" ref="G44" si="4">+SUM(G46:G49)</f>
        <v>0</v>
      </c>
      <c r="H44" s="34">
        <f t="shared" ref="H44:I44" si="5">+SUM(H46:H49)</f>
        <v>0</v>
      </c>
      <c r="I44" s="34">
        <f t="shared" si="5"/>
        <v>0</v>
      </c>
      <c r="J44" s="46"/>
      <c r="K44" s="46"/>
      <c r="L44" s="46"/>
    </row>
    <row r="45" spans="2:12" ht="13.5" thickTop="1" x14ac:dyDescent="0.2">
      <c r="B45" s="28"/>
      <c r="C45" s="3"/>
      <c r="D45" s="3"/>
      <c r="E45" s="23"/>
      <c r="F45" s="25"/>
      <c r="G45" s="25"/>
      <c r="H45" s="25"/>
      <c r="I45" s="25"/>
      <c r="J45" s="46"/>
      <c r="K45" s="46"/>
      <c r="L45" s="46"/>
    </row>
    <row r="46" spans="2:12" x14ac:dyDescent="0.2">
      <c r="B46" s="28"/>
      <c r="C46" s="47" t="s">
        <v>13</v>
      </c>
      <c r="D46" s="3"/>
      <c r="E46" s="24" t="s">
        <v>14</v>
      </c>
      <c r="F46" s="119">
        <v>152899.59630075091</v>
      </c>
      <c r="G46" s="119"/>
      <c r="H46" s="119"/>
      <c r="I46" s="119"/>
      <c r="J46" s="140"/>
      <c r="K46" s="46"/>
      <c r="L46" s="46"/>
    </row>
    <row r="47" spans="2:12" x14ac:dyDescent="0.2">
      <c r="B47" s="28"/>
      <c r="C47" s="47" t="s">
        <v>15</v>
      </c>
      <c r="D47" s="3"/>
      <c r="E47" s="24" t="s">
        <v>59</v>
      </c>
      <c r="F47" s="119">
        <v>419980.96280000004</v>
      </c>
      <c r="G47" s="119"/>
      <c r="H47" s="119"/>
      <c r="I47" s="119"/>
      <c r="J47" s="140"/>
      <c r="K47" s="46"/>
      <c r="L47" s="46"/>
    </row>
    <row r="48" spans="2:12" x14ac:dyDescent="0.2">
      <c r="B48" s="29"/>
      <c r="C48" s="56" t="s">
        <v>16</v>
      </c>
      <c r="D48" s="3"/>
      <c r="E48" s="136" t="s">
        <v>100</v>
      </c>
      <c r="F48" s="119">
        <v>643151.87436417013</v>
      </c>
      <c r="G48" s="119"/>
      <c r="H48" s="119"/>
      <c r="I48" s="119"/>
      <c r="J48" s="140"/>
      <c r="K48" s="46"/>
      <c r="L48" s="46"/>
    </row>
    <row r="49" spans="2:12" x14ac:dyDescent="0.2">
      <c r="B49" s="29"/>
      <c r="C49" s="56" t="s">
        <v>17</v>
      </c>
      <c r="D49" s="3"/>
      <c r="E49" s="24" t="s">
        <v>59</v>
      </c>
      <c r="F49" s="119">
        <v>46225.137075193015</v>
      </c>
      <c r="G49" s="119"/>
      <c r="H49" s="119"/>
      <c r="I49" s="119"/>
      <c r="J49" s="140"/>
      <c r="K49" s="46"/>
      <c r="L49" s="46"/>
    </row>
    <row r="50" spans="2:12" ht="5.25" customHeight="1" thickBot="1" x14ac:dyDescent="0.25">
      <c r="B50" s="29"/>
      <c r="C50" s="3"/>
      <c r="D50" s="3"/>
      <c r="E50" s="23"/>
      <c r="F50" s="116"/>
      <c r="G50" s="116"/>
      <c r="H50" s="116"/>
      <c r="I50" s="116"/>
      <c r="J50" s="46"/>
      <c r="K50" s="46"/>
      <c r="L50" s="46"/>
    </row>
    <row r="51" spans="2:12" ht="13.5" thickBot="1" x14ac:dyDescent="0.25">
      <c r="B51" s="42" t="s">
        <v>18</v>
      </c>
      <c r="C51" s="43"/>
      <c r="D51" s="43"/>
      <c r="E51" s="44"/>
      <c r="F51" s="118"/>
      <c r="G51" s="118"/>
      <c r="H51" s="118"/>
      <c r="I51" s="118"/>
      <c r="J51" s="46"/>
      <c r="K51" s="46"/>
      <c r="L51" s="46"/>
    </row>
    <row r="52" spans="2:12" ht="13.5" thickBot="1" x14ac:dyDescent="0.25">
      <c r="B52" s="37" t="s">
        <v>19</v>
      </c>
      <c r="C52" s="38"/>
      <c r="D52" s="41"/>
      <c r="E52" s="38"/>
      <c r="F52" s="34">
        <f>+F56</f>
        <v>866866.31838411395</v>
      </c>
      <c r="G52" s="34">
        <f t="shared" ref="G52" si="6">+G56</f>
        <v>0</v>
      </c>
      <c r="H52" s="34">
        <f>+H56</f>
        <v>0</v>
      </c>
      <c r="I52" s="34">
        <f t="shared" ref="I52" si="7">+I56</f>
        <v>0</v>
      </c>
      <c r="J52" s="46"/>
      <c r="K52" s="46"/>
      <c r="L52" s="46"/>
    </row>
    <row r="53" spans="2:12" ht="13.5" thickTop="1" x14ac:dyDescent="0.2">
      <c r="B53" s="28" t="s">
        <v>20</v>
      </c>
      <c r="C53" s="3"/>
      <c r="D53" s="3"/>
      <c r="E53" s="23"/>
      <c r="F53" s="25"/>
      <c r="G53" s="25"/>
      <c r="H53" s="25"/>
      <c r="I53" s="25"/>
      <c r="J53" s="46"/>
      <c r="K53" s="46"/>
      <c r="L53" s="46"/>
    </row>
    <row r="54" spans="2:12" x14ac:dyDescent="0.2">
      <c r="B54" s="28" t="s">
        <v>21</v>
      </c>
      <c r="C54" s="3"/>
      <c r="D54" s="3"/>
      <c r="E54" s="23"/>
      <c r="F54" s="116"/>
      <c r="G54" s="116"/>
      <c r="H54" s="116"/>
      <c r="I54" s="116"/>
      <c r="J54" s="46"/>
      <c r="K54" s="46"/>
      <c r="L54" s="46"/>
    </row>
    <row r="55" spans="2:12" x14ac:dyDescent="0.2">
      <c r="B55" s="29"/>
      <c r="C55" s="3"/>
      <c r="D55" s="3"/>
      <c r="E55" s="23"/>
      <c r="F55" s="100"/>
      <c r="G55" s="100"/>
      <c r="H55" s="100"/>
      <c r="I55" s="100"/>
      <c r="J55" s="46"/>
      <c r="K55" s="46"/>
      <c r="L55" s="46"/>
    </row>
    <row r="56" spans="2:12" x14ac:dyDescent="0.2">
      <c r="B56" s="28" t="s">
        <v>22</v>
      </c>
      <c r="C56" s="3"/>
      <c r="D56" s="3"/>
      <c r="E56" s="23"/>
      <c r="F56" s="94">
        <f>+SUM(F58:F59)</f>
        <v>866866.31838411395</v>
      </c>
      <c r="G56" s="94">
        <f t="shared" ref="G56" si="8">+SUM(G58:G59)</f>
        <v>0</v>
      </c>
      <c r="H56" s="94">
        <f>+SUM(H58:H59)</f>
        <v>0</v>
      </c>
      <c r="I56" s="94">
        <f t="shared" ref="I56" si="9">+SUM(I58:I59)</f>
        <v>0</v>
      </c>
      <c r="J56" s="46"/>
      <c r="K56" s="46"/>
      <c r="L56" s="46"/>
    </row>
    <row r="57" spans="2:12" x14ac:dyDescent="0.2">
      <c r="B57" s="28" t="s">
        <v>23</v>
      </c>
      <c r="C57" s="3"/>
      <c r="D57" s="3"/>
      <c r="E57" s="23"/>
      <c r="F57" s="116"/>
      <c r="G57" s="116"/>
      <c r="H57" s="116"/>
      <c r="I57" s="116"/>
      <c r="J57" s="46"/>
      <c r="K57" s="46"/>
      <c r="L57" s="46"/>
    </row>
    <row r="58" spans="2:12" x14ac:dyDescent="0.2">
      <c r="B58" s="29"/>
      <c r="C58" s="47" t="s">
        <v>24</v>
      </c>
      <c r="D58" s="3"/>
      <c r="E58" s="26" t="s">
        <v>59</v>
      </c>
      <c r="F58" s="119">
        <v>29998.640744799952</v>
      </c>
      <c r="G58" s="119"/>
      <c r="H58" s="119"/>
      <c r="I58" s="119"/>
      <c r="J58" s="140"/>
      <c r="K58" s="46"/>
      <c r="L58" s="46"/>
    </row>
    <row r="59" spans="2:12" x14ac:dyDescent="0.2">
      <c r="B59" s="29"/>
      <c r="C59" s="47" t="s">
        <v>25</v>
      </c>
      <c r="D59" s="3"/>
      <c r="E59" s="26" t="s">
        <v>59</v>
      </c>
      <c r="F59" s="119">
        <v>836867.67763931397</v>
      </c>
      <c r="G59" s="119"/>
      <c r="H59" s="119"/>
      <c r="I59" s="119"/>
      <c r="J59" s="140"/>
      <c r="K59" s="46"/>
      <c r="L59" s="46"/>
    </row>
    <row r="60" spans="2:12" ht="5.25" customHeight="1" thickBot="1" x14ac:dyDescent="0.25">
      <c r="B60" s="29"/>
      <c r="C60" s="3"/>
      <c r="D60" s="3"/>
      <c r="E60" s="23"/>
      <c r="F60" s="116"/>
      <c r="G60" s="116"/>
      <c r="H60" s="116"/>
      <c r="I60" s="116"/>
      <c r="J60" s="46"/>
      <c r="K60" s="46"/>
      <c r="L60" s="46"/>
    </row>
    <row r="61" spans="2:12" ht="13.5" thickBot="1" x14ac:dyDescent="0.25">
      <c r="B61" s="32" t="s">
        <v>26</v>
      </c>
      <c r="C61" s="33"/>
      <c r="D61" s="33"/>
      <c r="E61" s="33"/>
      <c r="F61" s="34">
        <f t="shared" ref="F61" si="10">+F62+F67+F71</f>
        <v>9438338.0627720337</v>
      </c>
      <c r="G61" s="34">
        <f>+G62+G67+G71</f>
        <v>36919.290107299988</v>
      </c>
      <c r="H61" s="34">
        <f>+H62+H67+H71</f>
        <v>1443409.9517172624</v>
      </c>
      <c r="I61" s="34">
        <f>+I62+I67+I71</f>
        <v>170995.77252593302</v>
      </c>
      <c r="J61" s="46"/>
      <c r="K61" s="46"/>
      <c r="L61" s="46"/>
    </row>
    <row r="62" spans="2:12" ht="13.5" thickTop="1" x14ac:dyDescent="0.2">
      <c r="B62" s="66" t="s">
        <v>10</v>
      </c>
      <c r="C62" s="3"/>
      <c r="D62" s="52"/>
      <c r="E62" s="63"/>
      <c r="F62" s="25">
        <f>+SUM(F63:F66)</f>
        <v>3561910.2283037044</v>
      </c>
      <c r="G62" s="25">
        <f t="shared" ref="G62" si="11">+SUM(G63:G66)</f>
        <v>0</v>
      </c>
      <c r="H62" s="88">
        <f t="shared" ref="H62:I62" si="12">+SUM(H63:H66)</f>
        <v>541885.24771220563</v>
      </c>
      <c r="I62" s="88">
        <f t="shared" si="12"/>
        <v>97860.173402505476</v>
      </c>
      <c r="J62" s="46"/>
      <c r="K62" s="46"/>
      <c r="L62" s="46"/>
    </row>
    <row r="63" spans="2:12" x14ac:dyDescent="0.2">
      <c r="B63" s="51"/>
      <c r="C63" s="61" t="s">
        <v>116</v>
      </c>
      <c r="D63" s="52"/>
      <c r="E63" s="49" t="s">
        <v>59</v>
      </c>
      <c r="F63" s="119">
        <v>379996.03561010055</v>
      </c>
      <c r="G63" s="145"/>
      <c r="H63" s="145">
        <v>350342.47549099999</v>
      </c>
      <c r="I63" s="145">
        <v>15708.198628679693</v>
      </c>
      <c r="J63" s="140"/>
      <c r="K63" s="46"/>
      <c r="L63" s="46"/>
    </row>
    <row r="64" spans="2:12" x14ac:dyDescent="0.2">
      <c r="B64" s="51"/>
      <c r="C64" s="61" t="s">
        <v>117</v>
      </c>
      <c r="D64" s="52"/>
      <c r="E64" s="49" t="s">
        <v>59</v>
      </c>
      <c r="F64" s="119">
        <v>171584.24638696254</v>
      </c>
      <c r="G64" s="145">
        <v>0</v>
      </c>
      <c r="H64" s="145">
        <v>8752.4221997056484</v>
      </c>
      <c r="I64" s="145">
        <v>3452.757704573924</v>
      </c>
      <c r="J64" s="140"/>
      <c r="K64" s="46"/>
      <c r="L64" s="46"/>
    </row>
    <row r="65" spans="2:15" x14ac:dyDescent="0.2">
      <c r="B65" s="51"/>
      <c r="C65" s="80" t="s">
        <v>118</v>
      </c>
      <c r="D65" s="52"/>
      <c r="E65" s="49" t="s">
        <v>59</v>
      </c>
      <c r="F65" s="119">
        <v>2938824.9463066412</v>
      </c>
      <c r="G65" s="145">
        <v>0</v>
      </c>
      <c r="H65" s="145">
        <v>182790.35002150002</v>
      </c>
      <c r="I65" s="145">
        <v>77401.574634944642</v>
      </c>
      <c r="J65" s="140"/>
      <c r="K65" s="46"/>
      <c r="L65" s="46"/>
    </row>
    <row r="66" spans="2:15" x14ac:dyDescent="0.2">
      <c r="B66" s="51"/>
      <c r="C66" s="80" t="s">
        <v>119</v>
      </c>
      <c r="D66" s="52"/>
      <c r="E66" s="49" t="s">
        <v>59</v>
      </c>
      <c r="F66" s="119">
        <v>71505</v>
      </c>
      <c r="G66" s="145">
        <v>0</v>
      </c>
      <c r="H66" s="145"/>
      <c r="I66" s="145">
        <v>1297.6424343072088</v>
      </c>
      <c r="J66" s="140"/>
      <c r="K66" s="46"/>
      <c r="L66" s="46"/>
    </row>
    <row r="67" spans="2:15" x14ac:dyDescent="0.2">
      <c r="B67" s="66" t="s">
        <v>11</v>
      </c>
      <c r="C67" s="3"/>
      <c r="D67" s="52"/>
      <c r="E67" s="64"/>
      <c r="F67" s="117">
        <f t="shared" ref="F67:I67" si="13">+SUM(F68:F70)</f>
        <v>5509464.1674121218</v>
      </c>
      <c r="G67" s="94">
        <f t="shared" si="13"/>
        <v>0</v>
      </c>
      <c r="H67" s="94">
        <f>+SUM(H68:H70)</f>
        <v>870811.84787928453</v>
      </c>
      <c r="I67" s="94">
        <f t="shared" si="13"/>
        <v>58988.838922847412</v>
      </c>
      <c r="J67" s="46"/>
      <c r="K67" s="46"/>
      <c r="L67" s="46"/>
    </row>
    <row r="68" spans="2:15" x14ac:dyDescent="0.2">
      <c r="B68" s="51"/>
      <c r="C68" s="62" t="s">
        <v>120</v>
      </c>
      <c r="D68" s="52"/>
      <c r="E68" s="49" t="s">
        <v>59</v>
      </c>
      <c r="F68" s="119">
        <v>1522102.9962636421</v>
      </c>
      <c r="G68" s="145"/>
      <c r="H68" s="145">
        <v>373750.00121015694</v>
      </c>
      <c r="I68" s="145">
        <v>16588.355912511324</v>
      </c>
      <c r="J68" s="140"/>
      <c r="K68" s="46"/>
      <c r="L68" s="46"/>
    </row>
    <row r="69" spans="2:15" x14ac:dyDescent="0.2">
      <c r="B69" s="51"/>
      <c r="C69" s="56" t="s">
        <v>121</v>
      </c>
      <c r="D69" s="52"/>
      <c r="E69" s="49" t="s">
        <v>59</v>
      </c>
      <c r="F69" s="119">
        <v>3196653.3596944162</v>
      </c>
      <c r="G69" s="145">
        <v>0</v>
      </c>
      <c r="H69" s="145">
        <v>497061.84666912752</v>
      </c>
      <c r="I69" s="145">
        <v>32979.037869385807</v>
      </c>
      <c r="J69" s="140"/>
      <c r="K69" s="46"/>
      <c r="L69" s="46"/>
    </row>
    <row r="70" spans="2:15" x14ac:dyDescent="0.2">
      <c r="B70" s="51"/>
      <c r="C70" s="80" t="s">
        <v>122</v>
      </c>
      <c r="D70" s="52"/>
      <c r="E70" s="49" t="s">
        <v>59</v>
      </c>
      <c r="F70" s="119">
        <v>790707.81145406328</v>
      </c>
      <c r="G70" s="145"/>
      <c r="H70" s="145"/>
      <c r="I70" s="145">
        <v>9421.4451409502817</v>
      </c>
      <c r="J70" s="46"/>
      <c r="K70" s="46"/>
      <c r="L70" s="46"/>
    </row>
    <row r="71" spans="2:15" s="1" customFormat="1" x14ac:dyDescent="0.2">
      <c r="B71" s="66" t="s">
        <v>78</v>
      </c>
      <c r="C71" s="96"/>
      <c r="D71" s="97"/>
      <c r="E71" s="130" t="s">
        <v>59</v>
      </c>
      <c r="F71" s="117">
        <v>366963.66705620778</v>
      </c>
      <c r="G71" s="94">
        <v>36919.290107299988</v>
      </c>
      <c r="H71" s="94">
        <v>30712.856125772149</v>
      </c>
      <c r="I71" s="94">
        <v>14146.760200580136</v>
      </c>
      <c r="J71" s="140"/>
      <c r="K71" s="46"/>
      <c r="L71" s="46"/>
    </row>
    <row r="72" spans="2:15" ht="10.5" customHeight="1" thickBot="1" x14ac:dyDescent="0.25">
      <c r="B72" s="54"/>
      <c r="C72" s="67"/>
      <c r="D72" s="55"/>
      <c r="E72" s="65"/>
      <c r="F72" s="120"/>
      <c r="G72" s="120"/>
      <c r="H72" s="150"/>
      <c r="I72" s="150"/>
      <c r="J72" s="46"/>
      <c r="K72" s="46"/>
      <c r="L72" s="46"/>
    </row>
    <row r="73" spans="2:15" ht="13.5" thickBot="1" x14ac:dyDescent="0.25">
      <c r="B73" s="37" t="s">
        <v>28</v>
      </c>
      <c r="C73" s="38"/>
      <c r="D73" s="38"/>
      <c r="E73" s="38"/>
      <c r="F73" s="34">
        <f>+F75+F106</f>
        <v>138751187.81819323</v>
      </c>
      <c r="G73" s="34">
        <f>+G75+G106</f>
        <v>62009243.752999999</v>
      </c>
      <c r="H73" s="34">
        <f>+H75+H106</f>
        <v>8329132.1023083171</v>
      </c>
      <c r="I73" s="34">
        <f t="shared" ref="I73" si="14">+I75+I106</f>
        <v>13667399.738342579</v>
      </c>
      <c r="J73" s="46"/>
      <c r="K73" s="46"/>
      <c r="L73" s="46"/>
    </row>
    <row r="74" spans="2:15" ht="13.5" thickTop="1" x14ac:dyDescent="0.2">
      <c r="B74" s="51"/>
      <c r="C74" s="3"/>
      <c r="D74" s="52"/>
      <c r="E74" s="64"/>
      <c r="F74" s="25"/>
      <c r="G74" s="25"/>
      <c r="H74" s="25"/>
      <c r="I74" s="25"/>
      <c r="J74" s="46"/>
      <c r="K74" s="46"/>
      <c r="L74" s="46"/>
    </row>
    <row r="75" spans="2:15" x14ac:dyDescent="0.2">
      <c r="B75" s="66" t="s">
        <v>29</v>
      </c>
      <c r="C75" s="3"/>
      <c r="D75" s="52"/>
      <c r="E75" s="64"/>
      <c r="F75" s="25">
        <f>+F76+F94+F99+F103</f>
        <v>21267432.069404643</v>
      </c>
      <c r="G75" s="25">
        <f>+G76+G94+G99</f>
        <v>18729543.752999999</v>
      </c>
      <c r="H75" s="88">
        <f>+H76+H94+H99+H103</f>
        <v>6885815.0525480667</v>
      </c>
      <c r="I75" s="25">
        <f>+I76+I94+I99+I103</f>
        <v>6954251.9184809932</v>
      </c>
      <c r="J75" s="46"/>
      <c r="K75" s="46"/>
      <c r="L75" s="46"/>
    </row>
    <row r="76" spans="2:15" x14ac:dyDescent="0.2">
      <c r="B76" s="66" t="s">
        <v>30</v>
      </c>
      <c r="C76" s="3"/>
      <c r="D76" s="52"/>
      <c r="E76" s="64"/>
      <c r="F76" s="25">
        <f>+SUM(F77:F93)</f>
        <v>20417572.759500001</v>
      </c>
      <c r="G76" s="25">
        <f>+SUM(G77:G93)</f>
        <v>18729543.752999999</v>
      </c>
      <c r="H76" s="88">
        <f>+SUM(H77:H90)</f>
        <v>6819393.5704500005</v>
      </c>
      <c r="I76" s="25">
        <f>+SUM(I77:I90)</f>
        <v>4207671.4143253621</v>
      </c>
      <c r="J76" s="46"/>
      <c r="K76" s="46"/>
      <c r="L76" s="46"/>
      <c r="N76" s="7"/>
      <c r="O76" s="7"/>
    </row>
    <row r="77" spans="2:15" x14ac:dyDescent="0.2">
      <c r="B77" s="51"/>
      <c r="C77" s="80" t="s">
        <v>89</v>
      </c>
      <c r="D77" s="52"/>
      <c r="E77" s="48" t="s">
        <v>59</v>
      </c>
      <c r="F77" s="129"/>
      <c r="G77" s="129"/>
      <c r="H77" s="151">
        <v>46759.502500000002</v>
      </c>
      <c r="I77" s="129">
        <v>932.72708999999998</v>
      </c>
      <c r="J77" s="140"/>
      <c r="K77" s="46"/>
      <c r="L77" s="46"/>
      <c r="N77" s="7"/>
      <c r="O77" s="7"/>
    </row>
    <row r="78" spans="2:15" x14ac:dyDescent="0.2">
      <c r="B78" s="51"/>
      <c r="C78" s="80" t="s">
        <v>94</v>
      </c>
      <c r="D78" s="52"/>
      <c r="E78" s="133" t="s">
        <v>96</v>
      </c>
      <c r="F78" s="119">
        <v>6986180.4670000002</v>
      </c>
      <c r="G78" s="145">
        <v>6986180.4670000002</v>
      </c>
      <c r="H78" s="145">
        <v>4258907.9999999991</v>
      </c>
      <c r="I78" s="119">
        <v>1521855.1923815482</v>
      </c>
      <c r="J78" s="46"/>
      <c r="K78" s="46"/>
      <c r="L78" s="46"/>
      <c r="N78" s="7"/>
      <c r="O78" s="123"/>
    </row>
    <row r="79" spans="2:15" x14ac:dyDescent="0.2">
      <c r="B79" s="51"/>
      <c r="C79" s="101" t="s">
        <v>81</v>
      </c>
      <c r="D79" s="87"/>
      <c r="E79" s="133" t="s">
        <v>96</v>
      </c>
      <c r="F79" s="119"/>
      <c r="G79" s="119"/>
      <c r="H79" s="145">
        <v>100197.69156000001</v>
      </c>
      <c r="I79" s="119">
        <v>4176.53647</v>
      </c>
      <c r="J79" s="46"/>
      <c r="K79" s="46"/>
      <c r="L79" s="46"/>
      <c r="N79" s="7"/>
      <c r="O79" s="123"/>
    </row>
    <row r="80" spans="2:15" x14ac:dyDescent="0.2">
      <c r="B80" s="51"/>
      <c r="C80" s="101" t="s">
        <v>82</v>
      </c>
      <c r="D80" s="139"/>
      <c r="E80" s="133" t="s">
        <v>96</v>
      </c>
      <c r="F80" s="119"/>
      <c r="G80" s="119"/>
      <c r="H80" s="145">
        <v>99852.603589999999</v>
      </c>
      <c r="I80" s="119">
        <v>8940.9386099999992</v>
      </c>
      <c r="J80" s="46"/>
      <c r="K80" s="46"/>
      <c r="L80" s="46"/>
      <c r="N80" s="7"/>
      <c r="O80" s="123"/>
    </row>
    <row r="81" spans="2:15" x14ac:dyDescent="0.2">
      <c r="B81" s="51"/>
      <c r="C81" s="101" t="s">
        <v>92</v>
      </c>
      <c r="D81" s="87"/>
      <c r="E81" s="133" t="s">
        <v>96</v>
      </c>
      <c r="F81" s="119">
        <v>7997325.6179999998</v>
      </c>
      <c r="G81" s="119">
        <f>+F81</f>
        <v>7997325.6179999998</v>
      </c>
      <c r="H81" s="145"/>
      <c r="I81" s="119">
        <v>1606093.5745914239</v>
      </c>
      <c r="J81" s="46"/>
      <c r="K81" s="46"/>
      <c r="L81" s="46"/>
      <c r="N81" s="7"/>
      <c r="O81" s="123"/>
    </row>
    <row r="82" spans="2:15" x14ac:dyDescent="0.2">
      <c r="B82" s="51"/>
      <c r="C82" s="107" t="s">
        <v>73</v>
      </c>
      <c r="D82" s="87"/>
      <c r="E82" s="133" t="s">
        <v>96</v>
      </c>
      <c r="F82" s="119"/>
      <c r="G82" s="119"/>
      <c r="H82" s="145">
        <v>44000</v>
      </c>
      <c r="I82" s="119">
        <v>2632.96</v>
      </c>
      <c r="J82" s="46"/>
      <c r="K82" s="46"/>
      <c r="L82" s="46"/>
      <c r="N82" s="7"/>
      <c r="O82" s="123"/>
    </row>
    <row r="83" spans="2:15" x14ac:dyDescent="0.2">
      <c r="B83" s="51"/>
      <c r="C83" s="107" t="s">
        <v>79</v>
      </c>
      <c r="D83" s="87"/>
      <c r="E83" s="133" t="s">
        <v>96</v>
      </c>
      <c r="F83" s="119">
        <v>44000.000000000065</v>
      </c>
      <c r="G83" s="119"/>
      <c r="H83" s="145">
        <v>176000</v>
      </c>
      <c r="I83" s="119">
        <v>40534.120000000003</v>
      </c>
      <c r="J83" s="46"/>
      <c r="K83" s="46"/>
      <c r="L83" s="46"/>
      <c r="N83" s="7"/>
      <c r="O83" s="123"/>
    </row>
    <row r="84" spans="2:15" x14ac:dyDescent="0.2">
      <c r="B84" s="51"/>
      <c r="C84" s="107" t="s">
        <v>83</v>
      </c>
      <c r="D84" s="87"/>
      <c r="E84" s="133" t="s">
        <v>96</v>
      </c>
      <c r="F84" s="119">
        <v>210000.00000000012</v>
      </c>
      <c r="G84" s="119"/>
      <c r="H84" s="145">
        <v>280000</v>
      </c>
      <c r="I84" s="119">
        <v>101574.20000000001</v>
      </c>
      <c r="J84" s="46"/>
      <c r="K84" s="46"/>
      <c r="L84" s="46"/>
      <c r="N84" s="7"/>
      <c r="O84" s="123"/>
    </row>
    <row r="85" spans="2:15" x14ac:dyDescent="0.2">
      <c r="B85" s="51"/>
      <c r="C85" s="107" t="s">
        <v>88</v>
      </c>
      <c r="D85" s="87"/>
      <c r="E85" s="133" t="s">
        <v>96</v>
      </c>
      <c r="F85" s="119">
        <v>254762.67450000005</v>
      </c>
      <c r="G85" s="119">
        <v>5643.6679999999997</v>
      </c>
      <c r="H85" s="145">
        <v>203245.77280000001</v>
      </c>
      <c r="I85" s="119">
        <v>99644.78090238999</v>
      </c>
      <c r="J85" s="46"/>
      <c r="K85" s="46"/>
      <c r="L85" s="46"/>
      <c r="N85" s="7"/>
      <c r="O85" s="123"/>
    </row>
    <row r="86" spans="2:15" x14ac:dyDescent="0.2">
      <c r="B86" s="51"/>
      <c r="C86" s="107" t="s">
        <v>128</v>
      </c>
      <c r="D86" s="87"/>
      <c r="E86" s="133" t="s">
        <v>96</v>
      </c>
      <c r="F86" s="119"/>
      <c r="G86" s="119"/>
      <c r="H86" s="145">
        <v>787725</v>
      </c>
      <c r="I86" s="119">
        <v>201219.62490999998</v>
      </c>
      <c r="J86" s="46"/>
      <c r="K86" s="46"/>
      <c r="L86" s="46"/>
      <c r="N86" s="7"/>
      <c r="O86" s="123"/>
    </row>
    <row r="87" spans="2:15" x14ac:dyDescent="0.2">
      <c r="B87" s="51"/>
      <c r="C87" s="107" t="s">
        <v>129</v>
      </c>
      <c r="D87" s="87"/>
      <c r="E87" s="133" t="s">
        <v>96</v>
      </c>
      <c r="F87" s="129">
        <v>105220</v>
      </c>
      <c r="G87" s="119"/>
      <c r="H87" s="145"/>
      <c r="I87" s="119">
        <v>35154.212440000003</v>
      </c>
      <c r="J87" s="46"/>
      <c r="K87" s="46"/>
      <c r="L87" s="46"/>
      <c r="N87" s="7"/>
      <c r="O87" s="123"/>
    </row>
    <row r="88" spans="2:15" x14ac:dyDescent="0.2">
      <c r="B88" s="51"/>
      <c r="C88" s="107" t="s">
        <v>130</v>
      </c>
      <c r="D88" s="87"/>
      <c r="E88" s="133" t="s">
        <v>96</v>
      </c>
      <c r="F88" s="119">
        <v>0</v>
      </c>
      <c r="G88" s="119"/>
      <c r="H88" s="145">
        <v>738355</v>
      </c>
      <c r="I88" s="119">
        <v>233953.68861000001</v>
      </c>
      <c r="J88" s="46"/>
      <c r="K88" s="46"/>
      <c r="L88" s="46"/>
      <c r="N88" s="7"/>
      <c r="O88" s="123"/>
    </row>
    <row r="89" spans="2:15" x14ac:dyDescent="0.2">
      <c r="B89" s="51"/>
      <c r="C89" s="107" t="s">
        <v>131</v>
      </c>
      <c r="D89" s="87"/>
      <c r="E89" s="133" t="s">
        <v>96</v>
      </c>
      <c r="F89" s="129">
        <v>84350</v>
      </c>
      <c r="G89" s="119"/>
      <c r="H89" s="145">
        <v>84350</v>
      </c>
      <c r="I89" s="119">
        <v>50323.378700000001</v>
      </c>
      <c r="J89" s="46"/>
      <c r="K89" s="46"/>
      <c r="L89" s="46"/>
      <c r="N89" s="7"/>
      <c r="O89" s="123"/>
    </row>
    <row r="90" spans="2:15" x14ac:dyDescent="0.2">
      <c r="B90" s="51"/>
      <c r="C90" s="107" t="s">
        <v>132</v>
      </c>
      <c r="D90" s="87"/>
      <c r="E90" s="133" t="s">
        <v>96</v>
      </c>
      <c r="F90" s="129">
        <v>995340</v>
      </c>
      <c r="G90" s="119"/>
      <c r="H90" s="145"/>
      <c r="I90" s="119">
        <v>300635.47961999994</v>
      </c>
      <c r="J90" s="46"/>
      <c r="K90" s="46"/>
      <c r="L90" s="46"/>
      <c r="N90" s="7"/>
      <c r="O90" s="123"/>
    </row>
    <row r="91" spans="2:15" x14ac:dyDescent="0.2">
      <c r="B91" s="51"/>
      <c r="C91" s="107" t="s">
        <v>133</v>
      </c>
      <c r="D91" s="87"/>
      <c r="E91" s="133" t="s">
        <v>96</v>
      </c>
      <c r="F91" s="129">
        <v>314343</v>
      </c>
      <c r="G91" s="119">
        <v>314343</v>
      </c>
      <c r="H91" s="145"/>
      <c r="I91" s="119"/>
      <c r="J91" s="46"/>
      <c r="K91" s="46"/>
      <c r="L91" s="46"/>
      <c r="N91" s="7"/>
      <c r="O91" s="123"/>
    </row>
    <row r="92" spans="2:15" x14ac:dyDescent="0.2">
      <c r="B92" s="51"/>
      <c r="C92" s="107" t="s">
        <v>134</v>
      </c>
      <c r="D92" s="87"/>
      <c r="E92" s="133" t="s">
        <v>96</v>
      </c>
      <c r="F92" s="129">
        <v>2995252</v>
      </c>
      <c r="G92" s="119">
        <v>2995252</v>
      </c>
      <c r="H92" s="145"/>
      <c r="I92" s="119"/>
      <c r="J92" s="46"/>
      <c r="K92" s="46"/>
      <c r="L92" s="46"/>
      <c r="N92" s="7"/>
      <c r="O92" s="123"/>
    </row>
    <row r="93" spans="2:15" x14ac:dyDescent="0.2">
      <c r="B93" s="51"/>
      <c r="C93" s="107" t="s">
        <v>135</v>
      </c>
      <c r="D93" s="87"/>
      <c r="E93" s="133" t="s">
        <v>96</v>
      </c>
      <c r="F93" s="129">
        <v>430799</v>
      </c>
      <c r="G93" s="119">
        <v>430799</v>
      </c>
      <c r="H93" s="145"/>
      <c r="I93" s="119"/>
      <c r="J93" s="46"/>
      <c r="K93" s="46"/>
      <c r="L93" s="46"/>
      <c r="N93" s="7"/>
      <c r="O93" s="123"/>
    </row>
    <row r="94" spans="2:15" s="89" customFormat="1" x14ac:dyDescent="0.2">
      <c r="B94" s="85" t="s">
        <v>31</v>
      </c>
      <c r="C94" s="86"/>
      <c r="D94" s="87"/>
      <c r="E94" s="106"/>
      <c r="F94" s="88">
        <f>+SUM(F95:F98)</f>
        <v>520287.35103579005</v>
      </c>
      <c r="G94" s="88">
        <f t="shared" ref="G94" si="15">+SUM(G95:G98)</f>
        <v>0</v>
      </c>
      <c r="H94" s="88">
        <f>+SUM(H95:H98)</f>
        <v>36622.6028180664</v>
      </c>
      <c r="I94" s="25">
        <f>+SUM(I95:I98)</f>
        <v>3418.0104399999996</v>
      </c>
      <c r="J94" s="46"/>
      <c r="K94" s="46"/>
      <c r="L94" s="46"/>
      <c r="N94" s="7"/>
      <c r="O94" s="123"/>
    </row>
    <row r="95" spans="2:15" x14ac:dyDescent="0.2">
      <c r="B95" s="70"/>
      <c r="C95" s="131" t="s">
        <v>87</v>
      </c>
      <c r="D95" s="87"/>
      <c r="E95" s="133" t="s">
        <v>96</v>
      </c>
      <c r="F95" s="119"/>
      <c r="G95" s="119"/>
      <c r="H95" s="145">
        <v>587.52865868551009</v>
      </c>
      <c r="I95" s="119">
        <v>0.1032</v>
      </c>
      <c r="J95" s="46"/>
      <c r="K95" s="46"/>
      <c r="L95" s="46"/>
      <c r="N95" s="7"/>
      <c r="O95" s="123"/>
    </row>
    <row r="96" spans="2:15" x14ac:dyDescent="0.2">
      <c r="B96" s="53"/>
      <c r="C96" s="107" t="s">
        <v>63</v>
      </c>
      <c r="D96" s="87"/>
      <c r="E96" s="134" t="s">
        <v>99</v>
      </c>
      <c r="F96" s="119">
        <v>520287.35103579005</v>
      </c>
      <c r="G96" s="119"/>
      <c r="H96" s="100">
        <v>7918.7888093808942</v>
      </c>
      <c r="I96" s="119"/>
      <c r="J96" s="140"/>
      <c r="K96" s="46"/>
      <c r="L96" s="46"/>
      <c r="N96" s="7"/>
      <c r="O96" s="123"/>
    </row>
    <row r="97" spans="2:15" x14ac:dyDescent="0.2">
      <c r="B97" s="53"/>
      <c r="C97" s="107" t="s">
        <v>64</v>
      </c>
      <c r="D97" s="87"/>
      <c r="E97" s="133" t="s">
        <v>96</v>
      </c>
      <c r="F97" s="100"/>
      <c r="G97" s="100"/>
      <c r="H97" s="145">
        <v>28116.285349999998</v>
      </c>
      <c r="I97" s="119">
        <v>3417.9072399999995</v>
      </c>
      <c r="J97" s="46"/>
      <c r="K97" s="46"/>
      <c r="L97" s="46"/>
      <c r="N97" s="7"/>
      <c r="O97" s="123"/>
    </row>
    <row r="98" spans="2:15" x14ac:dyDescent="0.2">
      <c r="B98" s="51"/>
      <c r="C98" s="107" t="s">
        <v>65</v>
      </c>
      <c r="D98" s="87"/>
      <c r="E98" s="133" t="s">
        <v>96</v>
      </c>
      <c r="F98" s="100"/>
      <c r="G98" s="100"/>
      <c r="H98" s="100"/>
      <c r="I98" s="116"/>
      <c r="J98" s="46"/>
      <c r="K98" s="46"/>
      <c r="L98" s="46"/>
      <c r="N98" s="7"/>
      <c r="O98" s="123"/>
    </row>
    <row r="99" spans="2:15" x14ac:dyDescent="0.2">
      <c r="B99" s="66" t="s">
        <v>44</v>
      </c>
      <c r="C99" s="86"/>
      <c r="D99" s="87"/>
      <c r="E99" s="106"/>
      <c r="F99" s="94">
        <f>+SUM(F100:F102)</f>
        <v>50061.958868854956</v>
      </c>
      <c r="G99" s="94">
        <f t="shared" ref="G99" si="16">+SUM(G100:G102)</f>
        <v>0</v>
      </c>
      <c r="H99" s="94">
        <f>+SUM(H100:H102)</f>
        <v>13348.879279999999</v>
      </c>
      <c r="I99" s="117">
        <f t="shared" ref="I99" si="17">+SUM(I100:I102)</f>
        <v>2670540.0453011654</v>
      </c>
      <c r="J99" s="46"/>
      <c r="K99" s="46"/>
      <c r="L99" s="46"/>
      <c r="N99" s="7"/>
      <c r="O99" s="123"/>
    </row>
    <row r="100" spans="2:15" ht="12.75" customHeight="1" x14ac:dyDescent="0.2">
      <c r="B100" s="51"/>
      <c r="C100" s="175" t="s">
        <v>74</v>
      </c>
      <c r="D100" s="176"/>
      <c r="E100" s="133" t="s">
        <v>96</v>
      </c>
      <c r="F100" s="119">
        <v>13.958993855037251</v>
      </c>
      <c r="G100" s="119"/>
      <c r="H100" s="145">
        <v>2.7459600000000006</v>
      </c>
      <c r="I100" s="119">
        <v>4.6000000000000006E-2</v>
      </c>
      <c r="J100" s="46"/>
      <c r="K100" s="46"/>
      <c r="L100" s="46"/>
      <c r="N100" s="7"/>
      <c r="O100" s="123"/>
    </row>
    <row r="101" spans="2:15" x14ac:dyDescent="0.2">
      <c r="B101" s="51"/>
      <c r="C101" s="107" t="s">
        <v>66</v>
      </c>
      <c r="D101" s="87"/>
      <c r="E101" s="133" t="s">
        <v>96</v>
      </c>
      <c r="F101" s="119">
        <v>50047.999874999921</v>
      </c>
      <c r="G101" s="119"/>
      <c r="H101" s="145">
        <v>13346.133319999999</v>
      </c>
      <c r="I101" s="119">
        <v>3455.5808340359999</v>
      </c>
      <c r="J101" s="46"/>
      <c r="K101" s="46"/>
      <c r="L101" s="46"/>
      <c r="N101" s="7"/>
      <c r="O101" s="123"/>
    </row>
    <row r="102" spans="2:15" s="8" customFormat="1" x14ac:dyDescent="0.2">
      <c r="B102" s="71"/>
      <c r="C102" s="80" t="s">
        <v>75</v>
      </c>
      <c r="D102" s="72"/>
      <c r="E102" s="133" t="s">
        <v>96</v>
      </c>
      <c r="F102" s="119"/>
      <c r="G102" s="119"/>
      <c r="H102" s="145"/>
      <c r="I102" s="119">
        <v>2667084.4184671296</v>
      </c>
      <c r="J102" s="46"/>
      <c r="K102" s="46"/>
      <c r="L102" s="46"/>
      <c r="N102" s="7"/>
    </row>
    <row r="103" spans="2:15" s="8" customFormat="1" x14ac:dyDescent="0.2">
      <c r="B103" s="66" t="s">
        <v>47</v>
      </c>
      <c r="D103" s="73"/>
      <c r="E103" s="68"/>
      <c r="F103" s="25">
        <f>+SUM(F104)</f>
        <v>279510</v>
      </c>
      <c r="G103" s="25">
        <f>+SUM(G104)</f>
        <v>0</v>
      </c>
      <c r="H103" s="88">
        <f t="shared" ref="H103:I103" si="18">+SUM(H104)</f>
        <v>16450</v>
      </c>
      <c r="I103" s="25">
        <f t="shared" si="18"/>
        <v>72622.448414465747</v>
      </c>
      <c r="J103" s="46"/>
      <c r="K103" s="46"/>
      <c r="L103" s="46"/>
      <c r="N103" s="7"/>
    </row>
    <row r="104" spans="2:15" s="8" customFormat="1" x14ac:dyDescent="0.2">
      <c r="B104" s="71"/>
      <c r="C104" s="56" t="s">
        <v>48</v>
      </c>
      <c r="D104" s="72"/>
      <c r="E104" s="133" t="s">
        <v>96</v>
      </c>
      <c r="F104" s="119">
        <v>279510</v>
      </c>
      <c r="G104" s="119"/>
      <c r="H104" s="145">
        <v>16450</v>
      </c>
      <c r="I104" s="119">
        <v>72622.448414465747</v>
      </c>
      <c r="J104" s="46"/>
      <c r="K104" s="46"/>
      <c r="L104" s="46"/>
      <c r="N104" s="7"/>
    </row>
    <row r="105" spans="2:15" s="8" customFormat="1" x14ac:dyDescent="0.2">
      <c r="B105" s="71"/>
      <c r="C105" s="19"/>
      <c r="D105" s="72"/>
      <c r="E105" s="48"/>
      <c r="F105" s="121"/>
      <c r="G105" s="121"/>
      <c r="H105" s="152"/>
      <c r="I105" s="121"/>
      <c r="J105" s="46"/>
      <c r="K105" s="46"/>
      <c r="L105" s="46"/>
    </row>
    <row r="106" spans="2:15" x14ac:dyDescent="0.2">
      <c r="B106" s="66" t="s">
        <v>43</v>
      </c>
      <c r="C106" s="3"/>
      <c r="D106" s="52"/>
      <c r="E106" s="64"/>
      <c r="F106" s="117">
        <f t="shared" ref="F106" si="19">+SUM(F107:F120)</f>
        <v>117483755.7487886</v>
      </c>
      <c r="G106" s="117">
        <f>+SUM(G107:G120)</f>
        <v>43279700</v>
      </c>
      <c r="H106" s="94">
        <f>+SUM(H107:H120)</f>
        <v>1443317.0497602501</v>
      </c>
      <c r="I106" s="117">
        <f>+SUM(I107:I120)</f>
        <v>6713147.8198615871</v>
      </c>
      <c r="J106" s="46"/>
      <c r="K106" s="46"/>
      <c r="L106" s="46"/>
      <c r="N106" s="7"/>
      <c r="O106" s="123"/>
    </row>
    <row r="107" spans="2:15" x14ac:dyDescent="0.2">
      <c r="B107" s="51"/>
      <c r="C107" s="92" t="s">
        <v>67</v>
      </c>
      <c r="D107" s="93"/>
      <c r="E107" s="49" t="s">
        <v>59</v>
      </c>
      <c r="F107" s="129">
        <v>7749517.7083099987</v>
      </c>
      <c r="G107" s="129"/>
      <c r="H107" s="151"/>
      <c r="I107" s="129">
        <v>285828.0439476</v>
      </c>
      <c r="J107" s="46"/>
      <c r="K107" s="46"/>
      <c r="L107" s="46"/>
      <c r="N107" s="7"/>
      <c r="O107" s="123"/>
    </row>
    <row r="108" spans="2:15" x14ac:dyDescent="0.2">
      <c r="B108" s="51"/>
      <c r="C108" s="92" t="s">
        <v>68</v>
      </c>
      <c r="D108" s="93"/>
      <c r="E108" s="130" t="s">
        <v>97</v>
      </c>
      <c r="F108" s="129">
        <v>9682614.398145603</v>
      </c>
      <c r="G108" s="119"/>
      <c r="H108" s="145"/>
      <c r="I108" s="119">
        <v>378101.80296659551</v>
      </c>
      <c r="J108" s="46"/>
      <c r="K108" s="46"/>
      <c r="L108" s="46"/>
      <c r="N108" s="7"/>
      <c r="O108" s="123"/>
    </row>
    <row r="109" spans="2:15" x14ac:dyDescent="0.2">
      <c r="B109" s="51"/>
      <c r="C109" s="92" t="s">
        <v>69</v>
      </c>
      <c r="D109" s="93"/>
      <c r="E109" s="49" t="s">
        <v>59</v>
      </c>
      <c r="F109" s="129">
        <v>1012184.35584</v>
      </c>
      <c r="G109" s="119"/>
      <c r="H109" s="145"/>
      <c r="I109" s="119">
        <v>28062.795340799999</v>
      </c>
      <c r="J109" s="46"/>
      <c r="K109" s="46"/>
      <c r="L109" s="46"/>
      <c r="N109" s="7"/>
      <c r="O109" s="7"/>
    </row>
    <row r="110" spans="2:15" x14ac:dyDescent="0.2">
      <c r="B110" s="51"/>
      <c r="C110" s="92" t="s">
        <v>70</v>
      </c>
      <c r="D110" s="93"/>
      <c r="E110" s="130" t="s">
        <v>97</v>
      </c>
      <c r="F110" s="129">
        <v>9585176.3970235232</v>
      </c>
      <c r="G110" s="119"/>
      <c r="H110" s="145"/>
      <c r="I110" s="119">
        <v>281029.42703125667</v>
      </c>
      <c r="J110" s="46"/>
      <c r="K110" s="46"/>
      <c r="L110" s="46"/>
      <c r="N110" s="7"/>
      <c r="O110" s="7"/>
    </row>
    <row r="111" spans="2:15" x14ac:dyDescent="0.2">
      <c r="B111" s="51"/>
      <c r="C111" s="92" t="s">
        <v>71</v>
      </c>
      <c r="D111" s="93"/>
      <c r="E111" s="49" t="s">
        <v>59</v>
      </c>
      <c r="F111" s="129">
        <v>530556.28049900022</v>
      </c>
      <c r="G111" s="119"/>
      <c r="H111" s="145">
        <v>986320.48621400003</v>
      </c>
      <c r="I111" s="119">
        <v>113502.81666470249</v>
      </c>
      <c r="J111" s="46"/>
      <c r="K111" s="46"/>
      <c r="L111" s="46"/>
      <c r="N111" s="7"/>
      <c r="O111" s="7"/>
    </row>
    <row r="112" spans="2:15" x14ac:dyDescent="0.2">
      <c r="B112" s="51"/>
      <c r="C112" s="92" t="s">
        <v>72</v>
      </c>
      <c r="D112" s="93"/>
      <c r="E112" s="130" t="s">
        <v>97</v>
      </c>
      <c r="F112" s="129">
        <v>232043.41140146708</v>
      </c>
      <c r="G112" s="119"/>
      <c r="H112" s="145">
        <v>456996.56354625005</v>
      </c>
      <c r="I112" s="119">
        <v>48430.975444102216</v>
      </c>
      <c r="J112" s="46"/>
      <c r="K112" s="46"/>
      <c r="L112" s="46"/>
      <c r="N112" s="7"/>
      <c r="O112" s="7"/>
    </row>
    <row r="113" spans="2:15" x14ac:dyDescent="0.2">
      <c r="B113" s="51"/>
      <c r="C113" s="92" t="s">
        <v>32</v>
      </c>
      <c r="D113" s="93"/>
      <c r="E113" s="130" t="s">
        <v>98</v>
      </c>
      <c r="F113" s="129">
        <v>907741.01944900025</v>
      </c>
      <c r="G113" s="119"/>
      <c r="H113" s="145"/>
      <c r="I113" s="119"/>
      <c r="J113" s="46"/>
      <c r="K113" s="46"/>
      <c r="L113" s="46"/>
      <c r="N113" s="7"/>
      <c r="O113" s="7"/>
    </row>
    <row r="114" spans="2:15" x14ac:dyDescent="0.2">
      <c r="B114" s="74" t="s">
        <v>49</v>
      </c>
      <c r="C114" s="92" t="s">
        <v>61</v>
      </c>
      <c r="D114" s="52"/>
      <c r="E114" s="49" t="s">
        <v>59</v>
      </c>
      <c r="F114" s="129">
        <v>7547750</v>
      </c>
      <c r="G114" s="119"/>
      <c r="H114" s="145"/>
      <c r="I114" s="119">
        <v>677498.4375</v>
      </c>
      <c r="J114" s="46"/>
      <c r="K114" s="46"/>
      <c r="L114" s="46"/>
      <c r="N114" s="7"/>
      <c r="O114" s="7"/>
    </row>
    <row r="115" spans="2:15" x14ac:dyDescent="0.2">
      <c r="B115" s="74" t="s">
        <v>50</v>
      </c>
      <c r="C115" s="92" t="s">
        <v>60</v>
      </c>
      <c r="D115" s="52"/>
      <c r="E115" s="49" t="s">
        <v>59</v>
      </c>
      <c r="F115" s="129">
        <v>6356000</v>
      </c>
      <c r="G115" s="119"/>
      <c r="H115" s="145"/>
      <c r="I115" s="119">
        <v>568645</v>
      </c>
      <c r="J115" s="46"/>
      <c r="K115" s="46"/>
      <c r="L115" s="46"/>
      <c r="N115" s="7"/>
      <c r="O115" s="7"/>
    </row>
    <row r="116" spans="2:15" ht="15" customHeight="1" x14ac:dyDescent="0.2">
      <c r="B116" s="74" t="s">
        <v>51</v>
      </c>
      <c r="C116" s="92" t="s">
        <v>62</v>
      </c>
      <c r="D116" s="52"/>
      <c r="E116" s="49" t="s">
        <v>59</v>
      </c>
      <c r="F116" s="129">
        <v>11917500</v>
      </c>
      <c r="G116" s="119"/>
      <c r="H116" s="145"/>
      <c r="I116" s="119">
        <v>1174092.1875</v>
      </c>
      <c r="J116" s="46"/>
      <c r="K116" s="46"/>
      <c r="L116" s="46"/>
      <c r="N116" s="7"/>
      <c r="O116" s="7"/>
    </row>
    <row r="117" spans="2:15" ht="15" customHeight="1" x14ac:dyDescent="0.2">
      <c r="B117" s="74"/>
      <c r="C117" s="92" t="s">
        <v>93</v>
      </c>
      <c r="D117" s="52"/>
      <c r="E117" s="49" t="s">
        <v>59</v>
      </c>
      <c r="F117" s="129">
        <v>14292672.178120002</v>
      </c>
      <c r="G117" s="119"/>
      <c r="H117" s="145"/>
      <c r="I117" s="119">
        <v>1327745.3959665298</v>
      </c>
      <c r="J117" s="46"/>
      <c r="K117" s="46"/>
      <c r="L117" s="46"/>
      <c r="N117" s="7"/>
      <c r="O117" s="7"/>
    </row>
    <row r="118" spans="2:15" ht="15" customHeight="1" x14ac:dyDescent="0.2">
      <c r="B118" s="74"/>
      <c r="C118" s="92" t="s">
        <v>126</v>
      </c>
      <c r="D118" s="52"/>
      <c r="E118" s="49" t="s">
        <v>59</v>
      </c>
      <c r="F118" s="129">
        <v>19862500</v>
      </c>
      <c r="G118" s="119">
        <v>18136625</v>
      </c>
      <c r="H118" s="145"/>
      <c r="I118" s="119">
        <v>850335.9375</v>
      </c>
      <c r="J118" s="46"/>
      <c r="K118" s="46"/>
      <c r="L118" s="46"/>
    </row>
    <row r="119" spans="2:15" ht="15" customHeight="1" x14ac:dyDescent="0.2">
      <c r="B119" s="74"/>
      <c r="C119" s="92" t="s">
        <v>124</v>
      </c>
      <c r="D119" s="3"/>
      <c r="E119" s="141" t="s">
        <v>59</v>
      </c>
      <c r="F119" s="129">
        <v>11917500</v>
      </c>
      <c r="G119" s="119">
        <v>10673825</v>
      </c>
      <c r="H119" s="145"/>
      <c r="I119" s="119">
        <v>346724.99999999994</v>
      </c>
      <c r="J119" s="46"/>
      <c r="K119" s="46"/>
      <c r="L119" s="46"/>
    </row>
    <row r="120" spans="2:15" ht="15" customHeight="1" thickBot="1" x14ac:dyDescent="0.25">
      <c r="B120" s="74"/>
      <c r="C120" s="92" t="s">
        <v>125</v>
      </c>
      <c r="D120" s="3"/>
      <c r="E120" s="142" t="s">
        <v>59</v>
      </c>
      <c r="F120" s="129">
        <v>15890000</v>
      </c>
      <c r="G120" s="119">
        <v>14469250</v>
      </c>
      <c r="H120" s="145"/>
      <c r="I120" s="119">
        <v>633149.99999999988</v>
      </c>
      <c r="J120" s="46"/>
      <c r="K120" s="46"/>
      <c r="L120" s="46"/>
    </row>
    <row r="121" spans="2:15" ht="13.5" customHeight="1" x14ac:dyDescent="0.2">
      <c r="B121" s="69"/>
      <c r="C121" s="50"/>
      <c r="D121" s="50"/>
      <c r="E121" s="75"/>
      <c r="F121" s="76"/>
      <c r="G121" s="76"/>
      <c r="H121" s="153"/>
      <c r="I121" s="153"/>
      <c r="J121" s="46"/>
      <c r="K121" s="46"/>
      <c r="L121" s="46"/>
    </row>
    <row r="122" spans="2:15" s="1" customFormat="1" x14ac:dyDescent="0.2">
      <c r="B122" s="66" t="s">
        <v>33</v>
      </c>
      <c r="C122" s="5"/>
      <c r="D122" s="5"/>
      <c r="E122" s="22"/>
      <c r="F122" s="27"/>
      <c r="G122" s="27"/>
      <c r="H122" s="154"/>
      <c r="I122" s="154"/>
      <c r="J122" s="46"/>
      <c r="K122" s="46"/>
      <c r="L122" s="46"/>
    </row>
    <row r="123" spans="2:15" ht="9.75" customHeight="1" thickBot="1" x14ac:dyDescent="0.25">
      <c r="B123" s="54"/>
      <c r="C123" s="67"/>
      <c r="D123" s="67"/>
      <c r="E123" s="77"/>
      <c r="F123" s="78"/>
      <c r="G123" s="78"/>
      <c r="H123" s="155"/>
      <c r="I123" s="155"/>
      <c r="J123" s="46"/>
      <c r="K123" s="46"/>
      <c r="L123" s="46"/>
    </row>
    <row r="124" spans="2:15" s="3" customFormat="1" ht="13.5" thickBot="1" x14ac:dyDescent="0.25">
      <c r="B124" s="29"/>
      <c r="E124" s="9"/>
      <c r="F124" s="18"/>
      <c r="G124" s="18"/>
      <c r="H124" s="18"/>
      <c r="I124" s="18"/>
      <c r="J124" s="46"/>
      <c r="K124" s="46"/>
      <c r="L124" s="46"/>
    </row>
    <row r="125" spans="2:15" s="5" customFormat="1" ht="13.5" thickBot="1" x14ac:dyDescent="0.25">
      <c r="B125" s="172" t="s">
        <v>27</v>
      </c>
      <c r="C125" s="173"/>
      <c r="D125" s="174"/>
      <c r="E125" s="33"/>
      <c r="F125" s="34">
        <f t="shared" ref="F125:I125" si="20">+SUM(F127:F129)</f>
        <v>49839.764810000008</v>
      </c>
      <c r="G125" s="34">
        <f t="shared" si="20"/>
        <v>15024.556580000004</v>
      </c>
      <c r="H125" s="34">
        <f t="shared" si="20"/>
        <v>1987.9999999999925</v>
      </c>
      <c r="I125" s="34">
        <f t="shared" si="20"/>
        <v>827316.16298000002</v>
      </c>
      <c r="J125" s="46"/>
      <c r="K125" s="46"/>
      <c r="L125" s="46"/>
    </row>
    <row r="126" spans="2:15" s="8" customFormat="1" ht="13.5" thickTop="1" x14ac:dyDescent="0.2">
      <c r="B126" s="31"/>
      <c r="E126" s="36"/>
      <c r="F126" s="25"/>
      <c r="G126" s="25"/>
      <c r="H126" s="25"/>
      <c r="I126" s="25"/>
      <c r="J126" s="46"/>
      <c r="K126" s="46"/>
      <c r="L126" s="46"/>
    </row>
    <row r="127" spans="2:15" s="8" customFormat="1" x14ac:dyDescent="0.2">
      <c r="B127" s="31"/>
      <c r="C127" s="6" t="s">
        <v>46</v>
      </c>
      <c r="E127" s="133" t="s">
        <v>96</v>
      </c>
      <c r="F127" s="119">
        <v>49839.764810000008</v>
      </c>
      <c r="G127" s="145">
        <v>15024.556580000004</v>
      </c>
      <c r="H127" s="119">
        <v>1987.9999999999925</v>
      </c>
      <c r="I127" s="119"/>
      <c r="J127" s="46"/>
      <c r="K127" s="46"/>
      <c r="L127" s="46"/>
    </row>
    <row r="128" spans="2:15" s="8" customFormat="1" x14ac:dyDescent="0.2">
      <c r="B128" s="31"/>
      <c r="C128" s="6" t="s">
        <v>136</v>
      </c>
      <c r="E128" s="133" t="s">
        <v>96</v>
      </c>
      <c r="F128" s="129"/>
      <c r="G128" s="129"/>
      <c r="H128" s="129"/>
      <c r="I128" s="129">
        <v>783574.48629999999</v>
      </c>
      <c r="J128" s="46"/>
      <c r="K128" s="46"/>
      <c r="L128" s="46"/>
    </row>
    <row r="129" spans="2:19" s="8" customFormat="1" x14ac:dyDescent="0.2">
      <c r="B129" s="31"/>
      <c r="C129" s="137" t="s">
        <v>90</v>
      </c>
      <c r="E129" s="133" t="s">
        <v>96</v>
      </c>
      <c r="F129" s="129"/>
      <c r="G129" s="129"/>
      <c r="H129" s="129"/>
      <c r="I129" s="129">
        <v>43741.676679999997</v>
      </c>
      <c r="J129" s="46"/>
      <c r="K129" s="46"/>
      <c r="L129" s="46"/>
    </row>
    <row r="130" spans="2:19" s="3" customFormat="1" ht="13.5" thickBot="1" x14ac:dyDescent="0.25">
      <c r="B130" s="29"/>
      <c r="C130" s="6"/>
      <c r="D130" s="4"/>
      <c r="E130" s="45"/>
      <c r="F130" s="35"/>
      <c r="G130" s="35"/>
      <c r="H130" s="35"/>
      <c r="I130" s="35"/>
      <c r="J130" s="46"/>
      <c r="K130" s="46"/>
      <c r="L130" s="46"/>
    </row>
    <row r="131" spans="2:19" s="1" customFormat="1" ht="13.5" thickBot="1" x14ac:dyDescent="0.25">
      <c r="B131" s="81" t="s">
        <v>57</v>
      </c>
      <c r="C131" s="82"/>
      <c r="D131" s="83"/>
      <c r="E131" s="33"/>
      <c r="F131" s="34">
        <f>+F125+F73+F61+F52+F44+F31+F10</f>
        <v>196294332.20740765</v>
      </c>
      <c r="G131" s="34">
        <f>+G125+G73+G61+G52+G44+G31+G10</f>
        <v>69233901.464812905</v>
      </c>
      <c r="H131" s="34">
        <f>+H125+H73+H61+H52+H44+H31+H10</f>
        <v>16699146.62474744</v>
      </c>
      <c r="I131" s="34">
        <f t="shared" ref="I131" si="21">+I125+I73+I61+I52+I44+I31+I10</f>
        <v>15652918.353048807</v>
      </c>
      <c r="J131" s="46"/>
      <c r="K131" s="46"/>
      <c r="L131" s="46"/>
      <c r="N131" s="5"/>
      <c r="O131" s="165"/>
      <c r="P131" s="165"/>
      <c r="Q131" s="165"/>
      <c r="R131" s="5"/>
      <c r="S131" s="5"/>
    </row>
    <row r="132" spans="2:19" s="1" customFormat="1" ht="13.5" thickTop="1" x14ac:dyDescent="0.2">
      <c r="B132" s="79"/>
      <c r="C132" s="8"/>
      <c r="D132" s="8"/>
      <c r="E132" s="8"/>
      <c r="F132" s="157"/>
      <c r="G132" s="132"/>
      <c r="H132" s="132"/>
      <c r="I132" s="132"/>
      <c r="J132" s="123"/>
      <c r="K132" s="46"/>
      <c r="L132" s="46"/>
      <c r="N132" s="5"/>
      <c r="O132" s="162"/>
      <c r="P132" s="162"/>
      <c r="Q132" s="162"/>
      <c r="R132" s="5"/>
      <c r="S132" s="5"/>
    </row>
    <row r="133" spans="2:19" s="1" customFormat="1" x14ac:dyDescent="0.2">
      <c r="B133" s="110"/>
      <c r="C133" s="79"/>
      <c r="D133" s="79"/>
      <c r="E133" s="79"/>
      <c r="F133" s="124"/>
      <c r="G133" s="156"/>
      <c r="H133" s="124"/>
      <c r="I133" s="124"/>
      <c r="J133" s="123"/>
      <c r="N133" s="5"/>
      <c r="O133" s="163"/>
      <c r="P133" s="163"/>
      <c r="Q133" s="163"/>
      <c r="R133" s="5"/>
      <c r="S133" s="5"/>
    </row>
    <row r="134" spans="2:19" s="1" customFormat="1" ht="15.75" x14ac:dyDescent="0.25">
      <c r="B134" s="110"/>
      <c r="C134" s="79"/>
      <c r="D134" s="111" t="s">
        <v>37</v>
      </c>
      <c r="E134" s="20">
        <v>42735</v>
      </c>
      <c r="F134" s="143"/>
      <c r="G134" s="143"/>
      <c r="H134" s="143"/>
      <c r="I134" s="143"/>
      <c r="J134" s="123"/>
      <c r="N134" s="5"/>
      <c r="O134" s="163"/>
      <c r="P134" s="163"/>
      <c r="Q134" s="163"/>
      <c r="R134" s="5"/>
      <c r="S134" s="5"/>
    </row>
    <row r="135" spans="2:19" s="10" customFormat="1" ht="15.75" customHeight="1" x14ac:dyDescent="0.25">
      <c r="B135" s="110"/>
      <c r="C135" s="8"/>
      <c r="D135" s="112" t="s">
        <v>101</v>
      </c>
      <c r="E135" s="115">
        <v>15.89</v>
      </c>
      <c r="F135" s="143"/>
      <c r="G135" s="143"/>
      <c r="H135" s="143"/>
      <c r="I135" s="143"/>
      <c r="J135" s="143"/>
      <c r="N135" s="8"/>
      <c r="O135" s="164"/>
      <c r="P135" s="164"/>
      <c r="Q135" s="164"/>
      <c r="R135" s="8"/>
      <c r="S135" s="8"/>
    </row>
    <row r="136" spans="2:19" s="10" customFormat="1" ht="15.75" customHeight="1" x14ac:dyDescent="0.25">
      <c r="B136" s="110"/>
      <c r="C136" s="8"/>
      <c r="D136" s="112" t="s">
        <v>102</v>
      </c>
      <c r="E136" s="115">
        <v>0.13613800000000001</v>
      </c>
      <c r="F136" s="143"/>
      <c r="I136" s="125"/>
      <c r="N136" s="8"/>
      <c r="O136" s="8"/>
      <c r="P136" s="8"/>
      <c r="Q136" s="8"/>
      <c r="R136" s="8"/>
      <c r="S136" s="8"/>
    </row>
    <row r="137" spans="2:19" s="10" customFormat="1" ht="15" customHeight="1" x14ac:dyDescent="0.25">
      <c r="B137" s="8"/>
      <c r="C137" s="8"/>
      <c r="D137" s="112" t="s">
        <v>104</v>
      </c>
      <c r="E137" s="115">
        <v>15.618243</v>
      </c>
      <c r="G137" s="7"/>
      <c r="H137" s="143"/>
      <c r="I137" s="161"/>
      <c r="N137" s="8"/>
      <c r="O137" s="8"/>
      <c r="P137" s="8"/>
      <c r="Q137" s="8"/>
      <c r="R137" s="8"/>
      <c r="S137" s="8"/>
    </row>
    <row r="138" spans="2:19" s="10" customFormat="1" ht="15" x14ac:dyDescent="0.25">
      <c r="B138" s="8"/>
      <c r="C138" s="8"/>
      <c r="D138" s="112" t="s">
        <v>103</v>
      </c>
      <c r="E138" s="115">
        <v>16.749649000000002</v>
      </c>
      <c r="F138" s="143"/>
      <c r="G138" s="7"/>
      <c r="I138" s="161"/>
      <c r="N138" s="8"/>
      <c r="O138" s="8"/>
      <c r="P138" s="8"/>
      <c r="Q138" s="8"/>
      <c r="R138" s="8"/>
      <c r="S138" s="8"/>
    </row>
    <row r="139" spans="2:19" ht="15" x14ac:dyDescent="0.25">
      <c r="D139" s="112" t="s">
        <v>105</v>
      </c>
      <c r="E139" s="115">
        <v>8.6504717833773195E-3</v>
      </c>
      <c r="G139" s="91"/>
      <c r="H139" s="10"/>
      <c r="I139" s="161"/>
      <c r="N139" s="3"/>
      <c r="O139" s="3"/>
      <c r="P139" s="3"/>
      <c r="Q139" s="3"/>
      <c r="R139" s="3"/>
      <c r="S139" s="3"/>
    </row>
    <row r="140" spans="2:19" x14ac:dyDescent="0.2">
      <c r="D140" s="113" t="s">
        <v>53</v>
      </c>
      <c r="E140" s="115">
        <v>6.8377999999999997</v>
      </c>
      <c r="H140" s="10"/>
      <c r="I140" s="102"/>
    </row>
    <row r="141" spans="2:19" ht="15" x14ac:dyDescent="0.25">
      <c r="D141" s="112" t="s">
        <v>38</v>
      </c>
      <c r="E141" s="115">
        <v>1.4</v>
      </c>
      <c r="F141" s="91"/>
      <c r="H141" s="10"/>
      <c r="I141" s="102"/>
    </row>
    <row r="142" spans="2:19" x14ac:dyDescent="0.2">
      <c r="F142" s="91"/>
      <c r="H142" s="91"/>
      <c r="I142" s="91"/>
      <c r="J142" s="91"/>
    </row>
    <row r="143" spans="2:19" x14ac:dyDescent="0.2">
      <c r="F143" s="91"/>
      <c r="H143" s="7"/>
      <c r="I143" s="7"/>
      <c r="J143" s="7"/>
    </row>
    <row r="144" spans="2:19" x14ac:dyDescent="0.2">
      <c r="F144" s="91"/>
      <c r="G144" s="91"/>
      <c r="H144" s="7"/>
      <c r="I144" s="7"/>
      <c r="J144" s="7"/>
    </row>
    <row r="145" spans="4:10" ht="15" x14ac:dyDescent="0.25">
      <c r="D145" s="90"/>
      <c r="F145" s="91"/>
      <c r="G145" s="91"/>
      <c r="H145" s="7"/>
      <c r="I145" s="7"/>
      <c r="J145" s="7"/>
    </row>
    <row r="146" spans="4:10" x14ac:dyDescent="0.2">
      <c r="H146" s="7"/>
      <c r="I146" s="7"/>
      <c r="J146" s="7"/>
    </row>
    <row r="147" spans="4:10" x14ac:dyDescent="0.2">
      <c r="H147" s="7"/>
      <c r="I147" s="7"/>
      <c r="J147" s="7"/>
    </row>
    <row r="148" spans="4:10" x14ac:dyDescent="0.2">
      <c r="H148" s="7"/>
      <c r="I148" s="7"/>
      <c r="J148" s="7"/>
    </row>
    <row r="149" spans="4:10" x14ac:dyDescent="0.2">
      <c r="H149" s="7"/>
      <c r="I149" s="7"/>
      <c r="J149" s="7"/>
    </row>
    <row r="150" spans="4:10" x14ac:dyDescent="0.2">
      <c r="H150" s="7"/>
      <c r="I150" s="7"/>
      <c r="J150" s="7"/>
    </row>
    <row r="151" spans="4:10" x14ac:dyDescent="0.2">
      <c r="H151" s="7"/>
      <c r="I151" s="7"/>
      <c r="J151" s="7"/>
    </row>
    <row r="152" spans="4:10" x14ac:dyDescent="0.2">
      <c r="H152" s="7"/>
      <c r="I152" s="7"/>
      <c r="J152" s="7"/>
    </row>
    <row r="153" spans="4:10" x14ac:dyDescent="0.2">
      <c r="H153" s="7"/>
      <c r="I153" s="7"/>
      <c r="J153" s="7"/>
    </row>
    <row r="154" spans="4:10" x14ac:dyDescent="0.2">
      <c r="H154" s="7"/>
      <c r="I154" s="7"/>
      <c r="J154" s="7"/>
    </row>
    <row r="155" spans="4:10" x14ac:dyDescent="0.2">
      <c r="H155" s="7"/>
      <c r="I155" s="7"/>
      <c r="J155" s="7"/>
    </row>
    <row r="156" spans="4:10" x14ac:dyDescent="0.2">
      <c r="H156" s="7"/>
      <c r="I156" s="7"/>
      <c r="J156" s="7"/>
    </row>
    <row r="157" spans="4:10" x14ac:dyDescent="0.2">
      <c r="H157" s="7"/>
      <c r="I157" s="7"/>
      <c r="J157" s="7"/>
    </row>
    <row r="158" spans="4:10" x14ac:dyDescent="0.2">
      <c r="H158" s="7"/>
      <c r="I158" s="7"/>
      <c r="J158" s="7"/>
    </row>
    <row r="159" spans="4:10" x14ac:dyDescent="0.2">
      <c r="H159" s="7"/>
      <c r="I159" s="7"/>
      <c r="J159" s="7"/>
    </row>
    <row r="160" spans="4:10" x14ac:dyDescent="0.2">
      <c r="H160" s="7"/>
      <c r="I160" s="7"/>
      <c r="J160" s="7"/>
    </row>
    <row r="161" spans="8:10" x14ac:dyDescent="0.2">
      <c r="H161" s="7"/>
      <c r="I161" s="7"/>
      <c r="J161" s="7"/>
    </row>
    <row r="162" spans="8:10" x14ac:dyDescent="0.2">
      <c r="H162" s="7"/>
      <c r="I162" s="7"/>
      <c r="J162" s="7"/>
    </row>
    <row r="163" spans="8:10" x14ac:dyDescent="0.2">
      <c r="H163" s="7"/>
      <c r="I163" s="7"/>
      <c r="J163" s="7"/>
    </row>
    <row r="164" spans="8:10" x14ac:dyDescent="0.2">
      <c r="H164" s="7"/>
      <c r="I164" s="7"/>
      <c r="J164" s="7"/>
    </row>
    <row r="165" spans="8:10" x14ac:dyDescent="0.2">
      <c r="H165" s="7"/>
      <c r="I165" s="7"/>
      <c r="J165" s="7"/>
    </row>
    <row r="166" spans="8:10" x14ac:dyDescent="0.2">
      <c r="H166" s="7"/>
      <c r="I166" s="7"/>
      <c r="J166" s="7"/>
    </row>
    <row r="167" spans="8:10" x14ac:dyDescent="0.2">
      <c r="H167" s="7"/>
      <c r="I167" s="7"/>
      <c r="J167" s="7"/>
    </row>
    <row r="168" spans="8:10" x14ac:dyDescent="0.2">
      <c r="H168" s="7"/>
      <c r="I168" s="7"/>
      <c r="J168" s="7"/>
    </row>
    <row r="169" spans="8:10" x14ac:dyDescent="0.2">
      <c r="H169" s="7"/>
      <c r="I169" s="7"/>
      <c r="J169" s="7"/>
    </row>
    <row r="170" spans="8:10" x14ac:dyDescent="0.2">
      <c r="H170" s="7"/>
      <c r="I170" s="7"/>
      <c r="J170" s="7"/>
    </row>
    <row r="171" spans="8:10" x14ac:dyDescent="0.2">
      <c r="H171" s="7"/>
      <c r="I171" s="7"/>
      <c r="J171" s="7"/>
    </row>
    <row r="172" spans="8:10" x14ac:dyDescent="0.2">
      <c r="H172" s="7"/>
      <c r="I172" s="7"/>
      <c r="J172" s="7"/>
    </row>
    <row r="173" spans="8:10" x14ac:dyDescent="0.2">
      <c r="H173" s="7"/>
      <c r="I173" s="7"/>
      <c r="J173" s="7"/>
    </row>
    <row r="174" spans="8:10" x14ac:dyDescent="0.2">
      <c r="H174" s="7"/>
      <c r="I174" s="7"/>
      <c r="J174" s="7"/>
    </row>
    <row r="175" spans="8:10" x14ac:dyDescent="0.2">
      <c r="H175" s="7"/>
      <c r="I175" s="7"/>
      <c r="J175" s="7"/>
    </row>
    <row r="176" spans="8:10" x14ac:dyDescent="0.2">
      <c r="H176" s="7"/>
      <c r="I176" s="7"/>
      <c r="J176" s="7"/>
    </row>
    <row r="177" spans="8:10" x14ac:dyDescent="0.2">
      <c r="H177" s="7"/>
      <c r="I177" s="7"/>
      <c r="J177" s="7"/>
    </row>
    <row r="178" spans="8:10" x14ac:dyDescent="0.2">
      <c r="H178" s="7"/>
      <c r="I178" s="7"/>
      <c r="J178" s="7"/>
    </row>
  </sheetData>
  <mergeCells count="7">
    <mergeCell ref="O131:Q131"/>
    <mergeCell ref="B8:D9"/>
    <mergeCell ref="E8:E9"/>
    <mergeCell ref="B125:D125"/>
    <mergeCell ref="C100:D100"/>
    <mergeCell ref="H8:I8"/>
    <mergeCell ref="G8:G9"/>
  </mergeCells>
  <phoneticPr fontId="0" type="noConversion"/>
  <pageMargins left="1.53" right="0.46" top="0.15748031496062992" bottom="0.2" header="0" footer="0"/>
  <pageSetup paperSize="9" scale="4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Servicios deuda Dic LAF</vt:lpstr>
      <vt:lpstr>'Servicios deuda Dic LAF'!Área_de_impresión</vt:lpstr>
    </vt:vector>
  </TitlesOfParts>
  <Company>MEPBA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ksmolej</dc:creator>
  <cp:lastModifiedBy>JBILLIANI</cp:lastModifiedBy>
  <cp:lastPrinted>2017-11-16T18:48:58Z</cp:lastPrinted>
  <dcterms:created xsi:type="dcterms:W3CDTF">2006-08-09T13:27:58Z</dcterms:created>
  <dcterms:modified xsi:type="dcterms:W3CDTF">2017-11-16T18:50:18Z</dcterms:modified>
</cp:coreProperties>
</file>